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75" windowWidth="17955" windowHeight="8190"/>
  </bookViews>
  <sheets>
    <sheet name="(3)規模別面積" sheetId="2" r:id="rId1"/>
  </sheets>
  <definedNames>
    <definedName name="_xlnm.Print_Area" localSheetId="0">'(3)規模別面積'!$A$1:$J$271</definedName>
    <definedName name="_xlnm.Print_Titles" localSheetId="0">'(3)規模別面積'!$4:$7</definedName>
  </definedNames>
  <calcPr calcId="125725"/>
</workbook>
</file>

<file path=xl/calcChain.xml><?xml version="1.0" encoding="utf-8"?>
<calcChain xmlns="http://schemas.openxmlformats.org/spreadsheetml/2006/main">
  <c r="I255" i="2"/>
  <c r="F258"/>
  <c r="G258"/>
  <c r="H258"/>
  <c r="I258"/>
  <c r="I91"/>
  <c r="F103"/>
  <c r="G254"/>
  <c r="H254"/>
  <c r="I254"/>
  <c r="F254"/>
  <c r="G249"/>
  <c r="H249"/>
  <c r="I249"/>
  <c r="F249"/>
  <c r="G244"/>
  <c r="H244"/>
  <c r="I244"/>
  <c r="F244"/>
  <c r="G239"/>
  <c r="H239"/>
  <c r="I239"/>
  <c r="F239"/>
  <c r="G233"/>
  <c r="H233"/>
  <c r="I233"/>
  <c r="F233"/>
  <c r="G227"/>
  <c r="H227"/>
  <c r="I227"/>
  <c r="F227"/>
  <c r="G221"/>
  <c r="H221"/>
  <c r="I221"/>
  <c r="F221"/>
  <c r="G215"/>
  <c r="H215"/>
  <c r="I215"/>
  <c r="F215"/>
  <c r="G209"/>
  <c r="H209"/>
  <c r="I209"/>
  <c r="F209"/>
  <c r="G203"/>
  <c r="H203"/>
  <c r="I203"/>
  <c r="F203"/>
  <c r="F197"/>
  <c r="I197"/>
  <c r="H197"/>
  <c r="G197"/>
  <c r="J189"/>
  <c r="G191"/>
  <c r="H191"/>
  <c r="I191"/>
  <c r="F191"/>
  <c r="G177"/>
  <c r="H177"/>
  <c r="I177"/>
  <c r="F177"/>
  <c r="G171"/>
  <c r="H171"/>
  <c r="I171"/>
  <c r="F171"/>
  <c r="F178" s="1"/>
  <c r="F165"/>
  <c r="I165"/>
  <c r="G165"/>
  <c r="J165" s="1"/>
  <c r="H165"/>
  <c r="G158"/>
  <c r="H158"/>
  <c r="I158"/>
  <c r="F158"/>
  <c r="G152"/>
  <c r="H152"/>
  <c r="I152"/>
  <c r="F152"/>
  <c r="F146"/>
  <c r="F91"/>
  <c r="F67"/>
  <c r="I61"/>
  <c r="H61"/>
  <c r="F61"/>
  <c r="I55"/>
  <c r="H55"/>
  <c r="G55"/>
  <c r="F55"/>
  <c r="I49"/>
  <c r="G49"/>
  <c r="H49"/>
  <c r="F49"/>
  <c r="F43"/>
  <c r="F37"/>
  <c r="F31"/>
  <c r="F19"/>
  <c r="F13"/>
  <c r="G146"/>
  <c r="H146"/>
  <c r="I146"/>
  <c r="G140"/>
  <c r="H140"/>
  <c r="I140"/>
  <c r="F140"/>
  <c r="G134"/>
  <c r="H134"/>
  <c r="I134"/>
  <c r="F134"/>
  <c r="F128"/>
  <c r="F122"/>
  <c r="F116"/>
  <c r="F110"/>
  <c r="F85"/>
  <c r="G78"/>
  <c r="H78"/>
  <c r="I78"/>
  <c r="F78"/>
  <c r="G73"/>
  <c r="H73"/>
  <c r="I73"/>
  <c r="F73"/>
  <c r="G19"/>
  <c r="F25"/>
  <c r="G128"/>
  <c r="H128"/>
  <c r="I128"/>
  <c r="I122"/>
  <c r="G122"/>
  <c r="H122"/>
  <c r="G116"/>
  <c r="H116"/>
  <c r="I116"/>
  <c r="G110"/>
  <c r="H110"/>
  <c r="I110"/>
  <c r="G103"/>
  <c r="H103"/>
  <c r="I103"/>
  <c r="G91"/>
  <c r="H91"/>
  <c r="G85"/>
  <c r="H85"/>
  <c r="I85"/>
  <c r="I31"/>
  <c r="G31"/>
  <c r="H25"/>
  <c r="G25"/>
  <c r="H19"/>
  <c r="I19"/>
  <c r="J19" s="1"/>
  <c r="I13"/>
  <c r="G13"/>
  <c r="I67"/>
  <c r="H67"/>
  <c r="G67"/>
  <c r="G61"/>
  <c r="I43"/>
  <c r="H43"/>
  <c r="G43"/>
  <c r="G37"/>
  <c r="H37"/>
  <c r="I37"/>
  <c r="H31"/>
  <c r="F255" l="1"/>
  <c r="J134"/>
  <c r="F159"/>
  <c r="J122"/>
  <c r="F104"/>
  <c r="J73"/>
  <c r="J233"/>
  <c r="J244"/>
  <c r="J197"/>
  <c r="I25"/>
  <c r="H13"/>
  <c r="J13" s="1"/>
  <c r="J55" l="1"/>
  <c r="J54"/>
  <c r="J53"/>
  <c r="J52"/>
  <c r="J51"/>
  <c r="J78"/>
  <c r="J77"/>
  <c r="J76"/>
  <c r="J75"/>
  <c r="J74"/>
  <c r="I259"/>
  <c r="I257"/>
  <c r="I256"/>
  <c r="H259"/>
  <c r="H257"/>
  <c r="H256"/>
  <c r="G259"/>
  <c r="G257"/>
  <c r="G256"/>
  <c r="F259"/>
  <c r="F257"/>
  <c r="F256"/>
  <c r="J254"/>
  <c r="J249"/>
  <c r="J227"/>
  <c r="J191"/>
  <c r="J203"/>
  <c r="J209"/>
  <c r="J215"/>
  <c r="J239"/>
  <c r="J253"/>
  <c r="J252"/>
  <c r="J251"/>
  <c r="J250"/>
  <c r="J248"/>
  <c r="J247"/>
  <c r="J246"/>
  <c r="J245"/>
  <c r="J243"/>
  <c r="J242"/>
  <c r="J241"/>
  <c r="J240"/>
  <c r="J97"/>
  <c r="J85"/>
  <c r="J91"/>
  <c r="J103"/>
  <c r="J175"/>
  <c r="J164"/>
  <c r="F180"/>
  <c r="F264" s="1"/>
  <c r="G180"/>
  <c r="G264" s="1"/>
  <c r="H180"/>
  <c r="H264" s="1"/>
  <c r="I180"/>
  <c r="F181"/>
  <c r="G181"/>
  <c r="G265" s="1"/>
  <c r="H181"/>
  <c r="I181"/>
  <c r="I265" s="1"/>
  <c r="F182"/>
  <c r="G182"/>
  <c r="G266" s="1"/>
  <c r="H182"/>
  <c r="H266" s="1"/>
  <c r="I182"/>
  <c r="F183"/>
  <c r="G183"/>
  <c r="H183"/>
  <c r="I183"/>
  <c r="F179"/>
  <c r="G179"/>
  <c r="H179"/>
  <c r="I179"/>
  <c r="F260"/>
  <c r="G260"/>
  <c r="H260"/>
  <c r="I260"/>
  <c r="J259"/>
  <c r="J238"/>
  <c r="J237"/>
  <c r="J236"/>
  <c r="J235"/>
  <c r="J234"/>
  <c r="J232"/>
  <c r="J231"/>
  <c r="J230"/>
  <c r="J229"/>
  <c r="J228"/>
  <c r="J226"/>
  <c r="J225"/>
  <c r="J224"/>
  <c r="J223"/>
  <c r="J222"/>
  <c r="J220"/>
  <c r="J219"/>
  <c r="J218"/>
  <c r="J217"/>
  <c r="J216"/>
  <c r="J214"/>
  <c r="J213"/>
  <c r="J212"/>
  <c r="J211"/>
  <c r="J210"/>
  <c r="J208"/>
  <c r="J207"/>
  <c r="J206"/>
  <c r="J205"/>
  <c r="J204"/>
  <c r="J202"/>
  <c r="J201"/>
  <c r="J200"/>
  <c r="J199"/>
  <c r="J198"/>
  <c r="J196"/>
  <c r="J195"/>
  <c r="J194"/>
  <c r="J193"/>
  <c r="J192"/>
  <c r="J190"/>
  <c r="J188"/>
  <c r="J187"/>
  <c r="J186"/>
  <c r="J172"/>
  <c r="J177"/>
  <c r="J176"/>
  <c r="J174"/>
  <c r="J173"/>
  <c r="J171"/>
  <c r="J170"/>
  <c r="J169"/>
  <c r="J168"/>
  <c r="J167"/>
  <c r="J166"/>
  <c r="J163"/>
  <c r="J162"/>
  <c r="J161"/>
  <c r="J160"/>
  <c r="J157"/>
  <c r="J156"/>
  <c r="J155"/>
  <c r="J154"/>
  <c r="J153"/>
  <c r="J152"/>
  <c r="J151"/>
  <c r="J150"/>
  <c r="J149"/>
  <c r="J148"/>
  <c r="J147"/>
  <c r="J146"/>
  <c r="J145"/>
  <c r="J144"/>
  <c r="J143"/>
  <c r="J142"/>
  <c r="J141"/>
  <c r="J140"/>
  <c r="J139"/>
  <c r="J138"/>
  <c r="J137"/>
  <c r="J136"/>
  <c r="J135"/>
  <c r="J133"/>
  <c r="J132"/>
  <c r="J131"/>
  <c r="J130"/>
  <c r="J129"/>
  <c r="J127"/>
  <c r="J126"/>
  <c r="J125"/>
  <c r="J124"/>
  <c r="J123"/>
  <c r="J121"/>
  <c r="J120"/>
  <c r="J119"/>
  <c r="J118"/>
  <c r="J117"/>
  <c r="J115"/>
  <c r="J114"/>
  <c r="J113"/>
  <c r="J112"/>
  <c r="J111"/>
  <c r="J109"/>
  <c r="J108"/>
  <c r="J107"/>
  <c r="J106"/>
  <c r="J105"/>
  <c r="J102"/>
  <c r="J101"/>
  <c r="J100"/>
  <c r="J99"/>
  <c r="J98"/>
  <c r="J96"/>
  <c r="J95"/>
  <c r="J94"/>
  <c r="J93"/>
  <c r="J92"/>
  <c r="J90"/>
  <c r="J89"/>
  <c r="J88"/>
  <c r="J87"/>
  <c r="J86"/>
  <c r="J84"/>
  <c r="J83"/>
  <c r="J82"/>
  <c r="J81"/>
  <c r="J80"/>
  <c r="J72"/>
  <c r="J71"/>
  <c r="J70"/>
  <c r="J69"/>
  <c r="J68"/>
  <c r="J67"/>
  <c r="J66"/>
  <c r="J65"/>
  <c r="J64"/>
  <c r="J63"/>
  <c r="J62"/>
  <c r="J61"/>
  <c r="J60"/>
  <c r="J59"/>
  <c r="J58"/>
  <c r="J57"/>
  <c r="J56"/>
  <c r="J49"/>
  <c r="J48"/>
  <c r="J47"/>
  <c r="J46"/>
  <c r="J45"/>
  <c r="J44"/>
  <c r="J43"/>
  <c r="J42"/>
  <c r="J41"/>
  <c r="J40"/>
  <c r="J39"/>
  <c r="J38"/>
  <c r="J37"/>
  <c r="J36"/>
  <c r="J35"/>
  <c r="J34"/>
  <c r="J33"/>
  <c r="J32"/>
  <c r="J31"/>
  <c r="J30"/>
  <c r="J29"/>
  <c r="J28"/>
  <c r="J27"/>
  <c r="J26"/>
  <c r="J25"/>
  <c r="J24"/>
  <c r="J23"/>
  <c r="J22"/>
  <c r="J21"/>
  <c r="J20"/>
  <c r="J18"/>
  <c r="J17"/>
  <c r="J16"/>
  <c r="J15"/>
  <c r="J14"/>
  <c r="J12"/>
  <c r="J11"/>
  <c r="J10"/>
  <c r="J9"/>
  <c r="J8"/>
  <c r="I263" l="1"/>
  <c r="F266"/>
  <c r="J257"/>
  <c r="I266"/>
  <c r="I264"/>
  <c r="J258"/>
  <c r="F265"/>
  <c r="J256"/>
  <c r="H263"/>
  <c r="H265"/>
  <c r="G263"/>
  <c r="F263"/>
  <c r="F50"/>
  <c r="F261"/>
  <c r="H178"/>
  <c r="J158"/>
  <c r="G267"/>
  <c r="F267"/>
  <c r="I267"/>
  <c r="J260"/>
  <c r="H267"/>
  <c r="J128"/>
  <c r="J116"/>
  <c r="J110"/>
  <c r="G104"/>
  <c r="J182"/>
  <c r="J266" s="1"/>
  <c r="J181"/>
  <c r="J180"/>
  <c r="H50"/>
  <c r="J183"/>
  <c r="H255"/>
  <c r="H261" s="1"/>
  <c r="J221"/>
  <c r="J255" s="1"/>
  <c r="I104"/>
  <c r="I261"/>
  <c r="H159"/>
  <c r="I50"/>
  <c r="J179"/>
  <c r="I178"/>
  <c r="I159"/>
  <c r="I79"/>
  <c r="G255"/>
  <c r="G261" s="1"/>
  <c r="F79"/>
  <c r="H104"/>
  <c r="H79"/>
  <c r="G178"/>
  <c r="G159"/>
  <c r="G79"/>
  <c r="G50"/>
  <c r="J178" l="1"/>
  <c r="J104"/>
  <c r="J264"/>
  <c r="J265"/>
  <c r="J263"/>
  <c r="J79"/>
  <c r="J267"/>
  <c r="I184"/>
  <c r="I268" s="1"/>
  <c r="J159"/>
  <c r="F184"/>
  <c r="H184"/>
  <c r="H268" s="1"/>
  <c r="J261"/>
  <c r="G184"/>
  <c r="J50"/>
  <c r="F268" l="1"/>
  <c r="J184"/>
  <c r="J262"/>
  <c r="I262"/>
  <c r="G268"/>
  <c r="F262" l="1"/>
  <c r="H262"/>
  <c r="G262"/>
  <c r="J185"/>
  <c r="I185"/>
  <c r="J268"/>
  <c r="I269" s="1"/>
  <c r="J269" l="1"/>
  <c r="F269"/>
  <c r="H269"/>
  <c r="H185"/>
  <c r="F185"/>
  <c r="G185"/>
  <c r="G269"/>
</calcChain>
</file>

<file path=xl/sharedStrings.xml><?xml version="1.0" encoding="utf-8"?>
<sst xmlns="http://schemas.openxmlformats.org/spreadsheetml/2006/main" count="318" uniqueCount="74">
  <si>
    <t>県</t>
    <rPh sb="0" eb="1">
      <t>ケン</t>
    </rPh>
    <phoneticPr fontId="4"/>
  </si>
  <si>
    <t>地域</t>
    <rPh sb="0" eb="2">
      <t>チイキ</t>
    </rPh>
    <phoneticPr fontId="3"/>
  </si>
  <si>
    <t>市町村</t>
    <rPh sb="0" eb="3">
      <t>シチョウソン</t>
    </rPh>
    <phoneticPr fontId="4"/>
  </si>
  <si>
    <t>計</t>
    <rPh sb="0" eb="1">
      <t>ケイ</t>
    </rPh>
    <phoneticPr fontId="4"/>
  </si>
  <si>
    <t>薩摩半島</t>
    <rPh sb="0" eb="2">
      <t>サツマ</t>
    </rPh>
    <rPh sb="2" eb="4">
      <t>ハントウ</t>
    </rPh>
    <phoneticPr fontId="4"/>
  </si>
  <si>
    <t>鹿児島市</t>
    <rPh sb="0" eb="4">
      <t>カゴシマシ</t>
    </rPh>
    <phoneticPr fontId="3"/>
  </si>
  <si>
    <t>指宿市</t>
    <rPh sb="0" eb="3">
      <t>イブスキシ</t>
    </rPh>
    <phoneticPr fontId="3"/>
  </si>
  <si>
    <t>南九州市</t>
    <rPh sb="0" eb="1">
      <t>ミナミ</t>
    </rPh>
    <rPh sb="1" eb="3">
      <t>キュウシュウ</t>
    </rPh>
    <rPh sb="3" eb="4">
      <t>シ</t>
    </rPh>
    <phoneticPr fontId="3"/>
  </si>
  <si>
    <t>枕崎市</t>
    <rPh sb="0" eb="3">
      <t>マクラザキシ</t>
    </rPh>
    <phoneticPr fontId="3"/>
  </si>
  <si>
    <t>南さつま市</t>
    <rPh sb="0" eb="1">
      <t>ミナミ</t>
    </rPh>
    <rPh sb="4" eb="5">
      <t>シ</t>
    </rPh>
    <phoneticPr fontId="3"/>
  </si>
  <si>
    <t>日置市</t>
    <rPh sb="0" eb="2">
      <t>ヒオキ</t>
    </rPh>
    <rPh sb="2" eb="3">
      <t>シ</t>
    </rPh>
    <phoneticPr fontId="3"/>
  </si>
  <si>
    <t>いちき串木野市</t>
    <rPh sb="3" eb="6">
      <t>クシキノ</t>
    </rPh>
    <rPh sb="6" eb="7">
      <t>シ</t>
    </rPh>
    <phoneticPr fontId="3"/>
  </si>
  <si>
    <t>出水薩摩</t>
    <rPh sb="0" eb="2">
      <t>イズミ</t>
    </rPh>
    <rPh sb="2" eb="4">
      <t>サツマ</t>
    </rPh>
    <phoneticPr fontId="3"/>
  </si>
  <si>
    <t>出水市</t>
    <rPh sb="0" eb="3">
      <t>イズミシ</t>
    </rPh>
    <phoneticPr fontId="3"/>
  </si>
  <si>
    <t>阿久根市</t>
    <rPh sb="0" eb="4">
      <t>アクネシ</t>
    </rPh>
    <phoneticPr fontId="3"/>
  </si>
  <si>
    <t>長島町</t>
    <rPh sb="0" eb="3">
      <t>ナガシマチョウ</t>
    </rPh>
    <phoneticPr fontId="3"/>
  </si>
  <si>
    <t>伊佐姶良</t>
    <rPh sb="0" eb="2">
      <t>イサ</t>
    </rPh>
    <rPh sb="2" eb="4">
      <t>アイラ</t>
    </rPh>
    <phoneticPr fontId="3"/>
  </si>
  <si>
    <t>霧島市</t>
    <rPh sb="0" eb="2">
      <t>キリシマ</t>
    </rPh>
    <rPh sb="2" eb="3">
      <t>シ</t>
    </rPh>
    <phoneticPr fontId="3"/>
  </si>
  <si>
    <t>湧水町</t>
    <rPh sb="0" eb="2">
      <t>ワキミズ</t>
    </rPh>
    <rPh sb="2" eb="3">
      <t>チョウ</t>
    </rPh>
    <phoneticPr fontId="3"/>
  </si>
  <si>
    <t>大隅半島</t>
    <rPh sb="0" eb="2">
      <t>オオスミ</t>
    </rPh>
    <rPh sb="2" eb="4">
      <t>ハントウ</t>
    </rPh>
    <phoneticPr fontId="3"/>
  </si>
  <si>
    <t>曽於市</t>
    <rPh sb="0" eb="2">
      <t>ソオ</t>
    </rPh>
    <rPh sb="2" eb="3">
      <t>シ</t>
    </rPh>
    <phoneticPr fontId="3"/>
  </si>
  <si>
    <t>志布志市</t>
    <rPh sb="0" eb="3">
      <t>シブシ</t>
    </rPh>
    <rPh sb="3" eb="4">
      <t>シ</t>
    </rPh>
    <phoneticPr fontId="3"/>
  </si>
  <si>
    <t>大崎町</t>
    <rPh sb="0" eb="3">
      <t>オオサキチョウ</t>
    </rPh>
    <phoneticPr fontId="3"/>
  </si>
  <si>
    <t>鹿屋市</t>
    <rPh sb="0" eb="3">
      <t>カノヤシ</t>
    </rPh>
    <phoneticPr fontId="3"/>
  </si>
  <si>
    <t>垂水市</t>
    <rPh sb="0" eb="2">
      <t>タルミズ</t>
    </rPh>
    <rPh sb="2" eb="3">
      <t>シ</t>
    </rPh>
    <phoneticPr fontId="3"/>
  </si>
  <si>
    <t>東串良町</t>
    <rPh sb="0" eb="3">
      <t>ヒガシクシラ</t>
    </rPh>
    <rPh sb="3" eb="4">
      <t>チョウ</t>
    </rPh>
    <phoneticPr fontId="3"/>
  </si>
  <si>
    <t>錦江町</t>
    <rPh sb="0" eb="3">
      <t>キンコウチョウ</t>
    </rPh>
    <phoneticPr fontId="3"/>
  </si>
  <si>
    <t>南大隅町</t>
    <rPh sb="0" eb="1">
      <t>ミナミ</t>
    </rPh>
    <rPh sb="1" eb="4">
      <t>オオスミチョウ</t>
    </rPh>
    <phoneticPr fontId="3"/>
  </si>
  <si>
    <t>肝付町</t>
    <rPh sb="0" eb="2">
      <t>キモツキ</t>
    </rPh>
    <rPh sb="2" eb="3">
      <t>マチ</t>
    </rPh>
    <phoneticPr fontId="3"/>
  </si>
  <si>
    <t>熊毛</t>
    <rPh sb="0" eb="2">
      <t>クマゲ</t>
    </rPh>
    <phoneticPr fontId="4"/>
  </si>
  <si>
    <t>西之表市</t>
    <rPh sb="0" eb="4">
      <t>ニシノオモテシ</t>
    </rPh>
    <phoneticPr fontId="3"/>
  </si>
  <si>
    <t>中種子町</t>
    <rPh sb="0" eb="1">
      <t>ナカ</t>
    </rPh>
    <rPh sb="1" eb="3">
      <t>シュシ</t>
    </rPh>
    <rPh sb="3" eb="4">
      <t>マチ</t>
    </rPh>
    <phoneticPr fontId="3"/>
  </si>
  <si>
    <t>南種子町</t>
    <rPh sb="0" eb="1">
      <t>ミナミ</t>
    </rPh>
    <rPh sb="1" eb="3">
      <t>シュシ</t>
    </rPh>
    <rPh sb="3" eb="4">
      <t>マチ</t>
    </rPh>
    <phoneticPr fontId="3"/>
  </si>
  <si>
    <t>宮崎</t>
    <rPh sb="0" eb="2">
      <t>ミヤザキ</t>
    </rPh>
    <phoneticPr fontId="5"/>
  </si>
  <si>
    <t>都城市</t>
    <rPh sb="0" eb="3">
      <t>ミヤコノジョウシ</t>
    </rPh>
    <phoneticPr fontId="3"/>
  </si>
  <si>
    <t>小林市</t>
    <rPh sb="0" eb="3">
      <t>コバヤシシ</t>
    </rPh>
    <phoneticPr fontId="3"/>
  </si>
  <si>
    <t>えびの市</t>
    <rPh sb="3" eb="4">
      <t>シ</t>
    </rPh>
    <phoneticPr fontId="3"/>
  </si>
  <si>
    <t>高原町</t>
    <rPh sb="0" eb="3">
      <t>タカハラチョウ</t>
    </rPh>
    <phoneticPr fontId="3"/>
  </si>
  <si>
    <t>高鍋町</t>
    <rPh sb="0" eb="3">
      <t>タカナベチョウ</t>
    </rPh>
    <phoneticPr fontId="3"/>
  </si>
  <si>
    <t>西都市</t>
    <rPh sb="0" eb="3">
      <t>サイトシ</t>
    </rPh>
    <phoneticPr fontId="3"/>
  </si>
  <si>
    <t>国富町</t>
    <rPh sb="0" eb="3">
      <t>クニトミチョウ</t>
    </rPh>
    <phoneticPr fontId="3"/>
  </si>
  <si>
    <t>新富町</t>
    <rPh sb="0" eb="3">
      <t>シントミチョウ</t>
    </rPh>
    <phoneticPr fontId="3"/>
  </si>
  <si>
    <t>要件区分</t>
    <rPh sb="0" eb="2">
      <t>ヨウケン</t>
    </rPh>
    <rPh sb="2" eb="4">
      <t>クブン</t>
    </rPh>
    <phoneticPr fontId="3"/>
  </si>
  <si>
    <t>30a未満</t>
    <rPh sb="3" eb="5">
      <t>ミマン</t>
    </rPh>
    <phoneticPr fontId="4"/>
  </si>
  <si>
    <t>100a以上</t>
    <rPh sb="4" eb="6">
      <t>イジョウ</t>
    </rPh>
    <phoneticPr fontId="3"/>
  </si>
  <si>
    <t>鹿児島県</t>
    <rPh sb="0" eb="3">
      <t>カゴシマ</t>
    </rPh>
    <rPh sb="3" eb="4">
      <t>ケン</t>
    </rPh>
    <phoneticPr fontId="3"/>
  </si>
  <si>
    <t>小計</t>
    <rPh sb="0" eb="2">
      <t>ショウケイ</t>
    </rPh>
    <phoneticPr fontId="3"/>
  </si>
  <si>
    <t>B-1</t>
    <phoneticPr fontId="4"/>
  </si>
  <si>
    <t>B-2</t>
    <phoneticPr fontId="4"/>
  </si>
  <si>
    <t>B-3</t>
    <phoneticPr fontId="4"/>
  </si>
  <si>
    <t>B-4</t>
    <phoneticPr fontId="4"/>
  </si>
  <si>
    <t>B-5</t>
    <phoneticPr fontId="4"/>
  </si>
  <si>
    <t>鹿児島県</t>
    <rPh sb="0" eb="4">
      <t>カゴシマケン</t>
    </rPh>
    <phoneticPr fontId="3"/>
  </si>
  <si>
    <t>宮崎県</t>
    <rPh sb="0" eb="3">
      <t>ミヤザキケン</t>
    </rPh>
    <phoneticPr fontId="4"/>
  </si>
  <si>
    <t>三股町</t>
    <rPh sb="0" eb="1">
      <t>サン</t>
    </rPh>
    <rPh sb="1" eb="2">
      <t>マタ</t>
    </rPh>
    <rPh sb="2" eb="3">
      <t>チョウ</t>
    </rPh>
    <phoneticPr fontId="3"/>
  </si>
  <si>
    <t>30a以上
50a未満</t>
    <rPh sb="3" eb="5">
      <t>イジョウ</t>
    </rPh>
    <rPh sb="9" eb="11">
      <t>ミマン</t>
    </rPh>
    <phoneticPr fontId="3"/>
  </si>
  <si>
    <t>　総　合　計</t>
    <rPh sb="1" eb="2">
      <t>ソウ</t>
    </rPh>
    <rPh sb="3" eb="4">
      <t>ゴウ</t>
    </rPh>
    <rPh sb="5" eb="6">
      <t>ケイ</t>
    </rPh>
    <phoneticPr fontId="3"/>
  </si>
  <si>
    <t>加治木町</t>
    <rPh sb="0" eb="4">
      <t>カジキチョウ</t>
    </rPh>
    <phoneticPr fontId="3"/>
  </si>
  <si>
    <t>(単位：ａ）</t>
    <rPh sb="1" eb="3">
      <t>タンイ</t>
    </rPh>
    <phoneticPr fontId="3"/>
  </si>
  <si>
    <t>作付面積規模（でん粉原料用かんしょ）</t>
    <rPh sb="0" eb="2">
      <t>サクツケ</t>
    </rPh>
    <rPh sb="2" eb="4">
      <t>メンセキ</t>
    </rPh>
    <rPh sb="4" eb="6">
      <t>キボ</t>
    </rPh>
    <rPh sb="9" eb="10">
      <t>プン</t>
    </rPh>
    <rPh sb="10" eb="13">
      <t>ゲンリョウヨウ</t>
    </rPh>
    <phoneticPr fontId="4"/>
  </si>
  <si>
    <t>（３） 市町村別要件区分別規模別面積</t>
    <rPh sb="4" eb="7">
      <t>シチョウソン</t>
    </rPh>
    <rPh sb="7" eb="8">
      <t>ベツ</t>
    </rPh>
    <rPh sb="8" eb="10">
      <t>ヨウケン</t>
    </rPh>
    <rPh sb="10" eb="12">
      <t>クブン</t>
    </rPh>
    <rPh sb="12" eb="13">
      <t>ベツ</t>
    </rPh>
    <rPh sb="13" eb="16">
      <t>キボベツ</t>
    </rPh>
    <rPh sb="16" eb="18">
      <t>メンセキ</t>
    </rPh>
    <phoneticPr fontId="4"/>
  </si>
  <si>
    <t>さつま町</t>
    <rPh sb="3" eb="4">
      <t>マチ</t>
    </rPh>
    <phoneticPr fontId="3"/>
  </si>
  <si>
    <t>宮崎市</t>
    <rPh sb="0" eb="3">
      <t>ミヤザキシ</t>
    </rPh>
    <phoneticPr fontId="3"/>
  </si>
  <si>
    <t>薩摩川内市</t>
    <rPh sb="0" eb="4">
      <t>サツマセンダイ</t>
    </rPh>
    <rPh sb="4" eb="5">
      <t>シ</t>
    </rPh>
    <phoneticPr fontId="3"/>
  </si>
  <si>
    <t>姶良市</t>
    <rPh sb="0" eb="2">
      <t>アイラ</t>
    </rPh>
    <rPh sb="2" eb="3">
      <t>イチ</t>
    </rPh>
    <phoneticPr fontId="3"/>
  </si>
  <si>
    <t>川南町</t>
    <rPh sb="0" eb="3">
      <t>カワナミチョウ</t>
    </rPh>
    <phoneticPr fontId="3"/>
  </si>
  <si>
    <t>木城町</t>
    <rPh sb="0" eb="1">
      <t>キ</t>
    </rPh>
    <rPh sb="1" eb="2">
      <t>シロ</t>
    </rPh>
    <rPh sb="2" eb="3">
      <t>チョウ</t>
    </rPh>
    <phoneticPr fontId="3"/>
  </si>
  <si>
    <t>（注2）表中市町村については、生産者が申請している居住地により分類。</t>
    <rPh sb="4" eb="5">
      <t>ヒョウ</t>
    </rPh>
    <rPh sb="5" eb="6">
      <t>ナカ</t>
    </rPh>
    <phoneticPr fontId="3"/>
  </si>
  <si>
    <t>（注1）平成23年産の対象でん粉原料用いも生産者要件審査申請があった者で集計。</t>
    <phoneticPr fontId="3"/>
  </si>
  <si>
    <t>(交付決定ベース）</t>
    <rPh sb="1" eb="3">
      <t>コウフ</t>
    </rPh>
    <rPh sb="3" eb="5">
      <t>ケッテイ</t>
    </rPh>
    <phoneticPr fontId="3"/>
  </si>
  <si>
    <t>平成24年3月31日現在</t>
    <rPh sb="0" eb="2">
      <t>ヘイセイ</t>
    </rPh>
    <rPh sb="4" eb="5">
      <t>ネン</t>
    </rPh>
    <rPh sb="6" eb="7">
      <t>ガツ</t>
    </rPh>
    <rPh sb="9" eb="10">
      <t>ニチ</t>
    </rPh>
    <rPh sb="10" eb="12">
      <t>ゲンザイ</t>
    </rPh>
    <phoneticPr fontId="3"/>
  </si>
  <si>
    <t>50a以上
100a未満</t>
    <rPh sb="3" eb="5">
      <t>イジョウ</t>
    </rPh>
    <rPh sb="10" eb="12">
      <t>ミマン</t>
    </rPh>
    <phoneticPr fontId="4"/>
  </si>
  <si>
    <t>宮崎県合計</t>
    <rPh sb="0" eb="2">
      <t>ミヤザキ</t>
    </rPh>
    <rPh sb="2" eb="3">
      <t>ケン</t>
    </rPh>
    <rPh sb="3" eb="5">
      <t>ゴウケイ</t>
    </rPh>
    <phoneticPr fontId="3"/>
  </si>
  <si>
    <t>鹿児島県合計</t>
    <rPh sb="0" eb="3">
      <t>カゴシマ</t>
    </rPh>
    <rPh sb="3" eb="4">
      <t>ケン</t>
    </rPh>
    <rPh sb="4" eb="6">
      <t>ゴウケイ</t>
    </rPh>
    <phoneticPr fontId="4"/>
  </si>
</sst>
</file>

<file path=xl/styles.xml><?xml version="1.0" encoding="utf-8"?>
<styleSheet xmlns="http://schemas.openxmlformats.org/spreadsheetml/2006/main">
  <numFmts count="8">
    <numFmt numFmtId="176" formatCode="_ #,##0;[Red]_ \-#,##0"/>
    <numFmt numFmtId="177" formatCode="#,##0_);[Red]\(#,##0\)"/>
    <numFmt numFmtId="178" formatCode="[$-411]ggge&quot;年&quot;m&quot;月&quot;d&quot;日&quot;;@"/>
    <numFmt numFmtId="179" formatCode="0.0%"/>
    <numFmt numFmtId="180" formatCode="#,##0_ ;[Red]\-#,##0\ "/>
    <numFmt numFmtId="181" formatCode="#,##0.0_ "/>
    <numFmt numFmtId="182" formatCode="#,##0.0_ ;[Red]\-#,##0.0\ "/>
    <numFmt numFmtId="183" formatCode="#,##0_ "/>
  </numFmts>
  <fonts count="1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6"/>
      <name val="ＭＳ Ｐ明朝"/>
      <family val="1"/>
      <charset val="128"/>
    </font>
    <font>
      <sz val="10"/>
      <name val="ＭＳ Ｐゴシック"/>
      <family val="3"/>
      <charset val="128"/>
    </font>
    <font>
      <sz val="11"/>
      <name val="MS UI Gothic"/>
      <family val="3"/>
      <charset val="128"/>
    </font>
    <font>
      <sz val="16"/>
      <name val="MS UI Gothic"/>
      <family val="3"/>
      <charset val="128"/>
    </font>
    <font>
      <sz val="20"/>
      <name val="MS UI Gothic"/>
      <family val="3"/>
      <charset val="128"/>
    </font>
    <font>
      <b/>
      <sz val="12"/>
      <name val="MS UI Gothic"/>
      <family val="3"/>
      <charset val="128"/>
    </font>
    <font>
      <sz val="12"/>
      <name val="MS UI Gothic"/>
      <family val="3"/>
      <charset val="128"/>
    </font>
    <font>
      <u/>
      <sz val="12"/>
      <name val="MS UI Gothic"/>
      <family val="3"/>
      <charset val="128"/>
    </font>
    <font>
      <i/>
      <sz val="11"/>
      <name val="MS UI Gothic"/>
      <family val="3"/>
      <charset val="128"/>
    </font>
    <font>
      <b/>
      <sz val="11"/>
      <name val="MS UI Gothic"/>
      <family val="3"/>
      <charset val="128"/>
    </font>
    <font>
      <b/>
      <i/>
      <sz val="11"/>
      <name val="MS UI Gothic"/>
      <family val="3"/>
      <charset val="128"/>
    </font>
    <font>
      <sz val="20"/>
      <color theme="2" tint="-0.249977111117893"/>
      <name val="MS UI Gothic"/>
      <family val="3"/>
      <charset val="128"/>
    </font>
    <font>
      <sz val="11"/>
      <color theme="2" tint="-0.249977111117893"/>
      <name val="MS UI Gothic"/>
      <family val="3"/>
      <charset val="128"/>
    </font>
    <font>
      <b/>
      <sz val="11"/>
      <color theme="2" tint="-0.249977111117893"/>
      <name val="MS UI Gothic"/>
      <family val="3"/>
      <charset val="128"/>
    </font>
  </fonts>
  <fills count="5">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FFFF00"/>
        <bgColor indexed="64"/>
      </patternFill>
    </fill>
  </fills>
  <borders count="4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6" fillId="0" borderId="0">
      <alignment vertical="center"/>
    </xf>
    <xf numFmtId="0" fontId="1" fillId="0" borderId="0">
      <alignment vertical="center"/>
    </xf>
  </cellStyleXfs>
  <cellXfs count="222">
    <xf numFmtId="0" fontId="0" fillId="0" borderId="0" xfId="0">
      <alignment vertical="center"/>
    </xf>
    <xf numFmtId="0" fontId="7" fillId="0" borderId="0" xfId="2" applyFont="1" applyFill="1" applyBorder="1"/>
    <xf numFmtId="177" fontId="10" fillId="0" borderId="0" xfId="2" applyNumberFormat="1" applyFont="1" applyFill="1" applyBorder="1" applyAlignment="1">
      <alignment horizontal="right" vertical="center" justifyLastLine="1" shrinkToFit="1"/>
    </xf>
    <xf numFmtId="177" fontId="11" fillId="0" borderId="0" xfId="2" applyNumberFormat="1" applyFont="1" applyFill="1" applyBorder="1" applyAlignment="1">
      <alignment horizontal="right" vertical="top"/>
    </xf>
    <xf numFmtId="177" fontId="7" fillId="0" borderId="0" xfId="2" applyNumberFormat="1" applyFont="1" applyFill="1" applyBorder="1" applyAlignment="1">
      <alignment horizontal="right"/>
    </xf>
    <xf numFmtId="178" fontId="12" fillId="0" borderId="0" xfId="2" quotePrefix="1" applyNumberFormat="1" applyFont="1" applyFill="1" applyBorder="1" applyAlignment="1">
      <alignment horizontal="right" vertical="center"/>
    </xf>
    <xf numFmtId="178" fontId="7" fillId="0" borderId="0" xfId="2" applyNumberFormat="1" applyFont="1" applyFill="1" applyBorder="1" applyAlignment="1">
      <alignment horizontal="center" vertical="center"/>
    </xf>
    <xf numFmtId="0" fontId="7" fillId="0" borderId="0" xfId="2" applyFont="1" applyFill="1"/>
    <xf numFmtId="176" fontId="7" fillId="0" borderId="2" xfId="2" applyNumberFormat="1" applyFont="1" applyFill="1" applyBorder="1" applyAlignment="1">
      <alignment horizontal="left" vertical="center"/>
    </xf>
    <xf numFmtId="176" fontId="7" fillId="0" borderId="15" xfId="2" applyNumberFormat="1" applyFont="1" applyFill="1" applyBorder="1" applyAlignment="1">
      <alignment horizontal="center" vertical="center"/>
    </xf>
    <xf numFmtId="0" fontId="7" fillId="0" borderId="0" xfId="2" applyFont="1" applyFill="1" applyAlignment="1">
      <alignment vertical="center"/>
    </xf>
    <xf numFmtId="176" fontId="7" fillId="0" borderId="6" xfId="2" applyNumberFormat="1" applyFont="1" applyFill="1" applyBorder="1" applyAlignment="1">
      <alignment horizontal="left" vertical="center"/>
    </xf>
    <xf numFmtId="176" fontId="7" fillId="0" borderId="1" xfId="2" applyNumberFormat="1" applyFont="1" applyFill="1" applyBorder="1" applyAlignment="1">
      <alignment horizontal="center" vertical="center"/>
    </xf>
    <xf numFmtId="177" fontId="7" fillId="0" borderId="0" xfId="2" applyNumberFormat="1" applyFont="1" applyFill="1" applyAlignment="1">
      <alignment horizontal="right"/>
    </xf>
    <xf numFmtId="177" fontId="7" fillId="0" borderId="2" xfId="2" applyNumberFormat="1" applyFont="1" applyFill="1" applyBorder="1" applyAlignment="1">
      <alignment horizontal="center" vertical="center"/>
    </xf>
    <xf numFmtId="0" fontId="7" fillId="0" borderId="6" xfId="0" applyFont="1" applyFill="1" applyBorder="1" applyAlignment="1">
      <alignment vertical="center"/>
    </xf>
    <xf numFmtId="0" fontId="7" fillId="0" borderId="7" xfId="0" applyFont="1" applyFill="1" applyBorder="1" applyAlignment="1">
      <alignment vertical="center"/>
    </xf>
    <xf numFmtId="177" fontId="7" fillId="0" borderId="3" xfId="2" applyNumberFormat="1" applyFont="1" applyFill="1" applyBorder="1" applyAlignment="1">
      <alignment horizontal="center" vertical="center"/>
    </xf>
    <xf numFmtId="0" fontId="7" fillId="0" borderId="7" xfId="0" applyFont="1" applyFill="1" applyBorder="1" applyAlignment="1">
      <alignment horizontal="center" vertical="center"/>
    </xf>
    <xf numFmtId="176" fontId="7" fillId="0" borderId="4" xfId="2" applyNumberFormat="1" applyFont="1" applyFill="1" applyBorder="1" applyAlignment="1">
      <alignment horizontal="left" vertical="center"/>
    </xf>
    <xf numFmtId="176" fontId="7" fillId="0" borderId="5" xfId="2" applyNumberFormat="1" applyFont="1" applyFill="1" applyBorder="1" applyAlignment="1">
      <alignment horizontal="left" vertical="center"/>
    </xf>
    <xf numFmtId="176" fontId="7" fillId="0" borderId="7" xfId="2" applyNumberFormat="1" applyFont="1" applyFill="1" applyBorder="1" applyAlignment="1">
      <alignment horizontal="left" vertical="center"/>
    </xf>
    <xf numFmtId="176" fontId="7" fillId="0" borderId="8" xfId="2" applyNumberFormat="1" applyFont="1" applyFill="1" applyBorder="1" applyAlignment="1">
      <alignment horizontal="left" vertical="center"/>
    </xf>
    <xf numFmtId="176" fontId="7" fillId="0" borderId="9" xfId="2" applyNumberFormat="1" applyFont="1" applyFill="1" applyBorder="1" applyAlignment="1">
      <alignment horizontal="left" vertical="center"/>
    </xf>
    <xf numFmtId="0" fontId="7" fillId="0" borderId="9" xfId="0" applyFont="1" applyFill="1" applyBorder="1" applyAlignment="1">
      <alignment horizontal="center" vertical="center"/>
    </xf>
    <xf numFmtId="177" fontId="7" fillId="0" borderId="10" xfId="2" applyNumberFormat="1" applyFont="1" applyFill="1" applyBorder="1" applyAlignment="1">
      <alignment horizontal="center" vertical="center"/>
    </xf>
    <xf numFmtId="176" fontId="7" fillId="0" borderId="4" xfId="2" applyNumberFormat="1" applyFont="1" applyFill="1" applyBorder="1" applyAlignment="1">
      <alignment vertical="center"/>
    </xf>
    <xf numFmtId="176" fontId="7" fillId="0" borderId="5" xfId="2" applyNumberFormat="1" applyFont="1" applyFill="1" applyBorder="1" applyAlignment="1">
      <alignment vertical="center"/>
    </xf>
    <xf numFmtId="176" fontId="7" fillId="0" borderId="6" xfId="2" applyNumberFormat="1" applyFont="1" applyFill="1" applyBorder="1" applyAlignment="1">
      <alignment vertical="center"/>
    </xf>
    <xf numFmtId="176" fontId="7" fillId="0" borderId="7" xfId="2" applyNumberFormat="1" applyFont="1" applyFill="1" applyBorder="1" applyAlignment="1">
      <alignment vertical="center"/>
    </xf>
    <xf numFmtId="176" fontId="7" fillId="0" borderId="8" xfId="2" applyNumberFormat="1" applyFont="1" applyFill="1" applyBorder="1" applyAlignment="1">
      <alignment vertical="center"/>
    </xf>
    <xf numFmtId="0" fontId="7" fillId="0" borderId="8" xfId="0" applyFont="1" applyFill="1" applyBorder="1" applyAlignment="1">
      <alignment vertical="center"/>
    </xf>
    <xf numFmtId="0" fontId="7" fillId="0" borderId="14" xfId="0" applyFont="1" applyFill="1" applyBorder="1" applyAlignment="1">
      <alignment horizontal="center" vertical="center"/>
    </xf>
    <xf numFmtId="176" fontId="7" fillId="0" borderId="15" xfId="2" applyNumberFormat="1" applyFont="1" applyFill="1" applyBorder="1" applyAlignment="1">
      <alignment vertical="center"/>
    </xf>
    <xf numFmtId="0" fontId="7" fillId="0" borderId="36" xfId="0" applyFont="1" applyFill="1" applyBorder="1" applyAlignment="1">
      <alignment horizontal="center" vertical="center"/>
    </xf>
    <xf numFmtId="176" fontId="7" fillId="0" borderId="30" xfId="2" applyNumberFormat="1" applyFont="1" applyFill="1" applyBorder="1" applyAlignment="1">
      <alignment vertical="center"/>
    </xf>
    <xf numFmtId="176" fontId="7" fillId="0" borderId="33" xfId="2" applyNumberFormat="1" applyFont="1" applyFill="1" applyBorder="1" applyAlignment="1">
      <alignment vertical="center"/>
    </xf>
    <xf numFmtId="0" fontId="7" fillId="0" borderId="6" xfId="2" applyFont="1" applyFill="1" applyBorder="1" applyAlignment="1">
      <alignment vertical="center"/>
    </xf>
    <xf numFmtId="0" fontId="7" fillId="0" borderId="7" xfId="2" applyFont="1" applyFill="1" applyBorder="1" applyAlignment="1">
      <alignment vertical="center"/>
    </xf>
    <xf numFmtId="0" fontId="7" fillId="0" borderId="6" xfId="2" applyFont="1" applyFill="1" applyBorder="1"/>
    <xf numFmtId="0" fontId="7" fillId="0" borderId="4" xfId="2" applyFont="1" applyFill="1" applyBorder="1" applyAlignment="1">
      <alignment vertical="center"/>
    </xf>
    <xf numFmtId="0" fontId="7" fillId="0" borderId="5" xfId="2" applyFont="1" applyFill="1" applyBorder="1"/>
    <xf numFmtId="176" fontId="7" fillId="0" borderId="5" xfId="2" applyNumberFormat="1" applyFont="1" applyFill="1" applyBorder="1" applyAlignment="1">
      <alignment horizontal="left" vertical="center" shrinkToFit="1"/>
    </xf>
    <xf numFmtId="176" fontId="7" fillId="0" borderId="6" xfId="2" applyNumberFormat="1" applyFont="1" applyFill="1" applyBorder="1" applyAlignment="1">
      <alignment horizontal="left" vertical="center" shrinkToFit="1"/>
    </xf>
    <xf numFmtId="176" fontId="7" fillId="0" borderId="7" xfId="2" applyNumberFormat="1" applyFont="1" applyFill="1" applyBorder="1" applyAlignment="1">
      <alignment horizontal="left" vertical="center" shrinkToFit="1"/>
    </xf>
    <xf numFmtId="176" fontId="7" fillId="0" borderId="8" xfId="2" applyNumberFormat="1" applyFont="1" applyFill="1" applyBorder="1" applyAlignment="1">
      <alignment horizontal="left" vertical="center" shrinkToFit="1"/>
    </xf>
    <xf numFmtId="0" fontId="7" fillId="0" borderId="8" xfId="2" applyFont="1" applyFill="1" applyBorder="1"/>
    <xf numFmtId="0" fontId="7" fillId="0" borderId="6" xfId="2" applyFont="1" applyFill="1" applyBorder="1" applyAlignment="1">
      <alignment horizontal="left" vertical="center"/>
    </xf>
    <xf numFmtId="0" fontId="7" fillId="0" borderId="7" xfId="2" applyFont="1" applyFill="1" applyBorder="1" applyAlignment="1">
      <alignment horizontal="left" vertical="center"/>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49" fontId="8" fillId="0" borderId="0" xfId="2" applyNumberFormat="1" applyFont="1" applyFill="1" applyBorder="1" applyAlignment="1">
      <alignment vertical="top"/>
    </xf>
    <xf numFmtId="49" fontId="9" fillId="0" borderId="0" xfId="2" applyNumberFormat="1" applyFont="1" applyFill="1" applyBorder="1" applyAlignment="1">
      <alignment vertical="top"/>
    </xf>
    <xf numFmtId="176" fontId="7" fillId="0" borderId="0" xfId="2" applyNumberFormat="1" applyFont="1" applyFill="1" applyBorder="1" applyAlignment="1">
      <alignment vertical="center"/>
    </xf>
    <xf numFmtId="177" fontId="14" fillId="0" borderId="0" xfId="2" applyNumberFormat="1" applyFont="1" applyFill="1" applyBorder="1" applyAlignment="1">
      <alignment horizontal="right" vertical="center" justifyLastLine="1" shrinkToFit="1"/>
    </xf>
    <xf numFmtId="176" fontId="14" fillId="0" borderId="0" xfId="2" applyNumberFormat="1" applyFont="1" applyFill="1" applyBorder="1" applyAlignment="1">
      <alignment vertical="center"/>
    </xf>
    <xf numFmtId="177" fontId="7" fillId="0" borderId="0" xfId="2" applyNumberFormat="1" applyFont="1" applyFill="1" applyBorder="1" applyAlignment="1">
      <alignment horizontal="right" vertical="center"/>
    </xf>
    <xf numFmtId="181" fontId="7" fillId="0" borderId="2" xfId="1" applyNumberFormat="1" applyFont="1" applyFill="1" applyBorder="1" applyAlignment="1">
      <alignment vertical="center" shrinkToFit="1"/>
    </xf>
    <xf numFmtId="181" fontId="7" fillId="0" borderId="2" xfId="1" applyNumberFormat="1" applyFont="1" applyFill="1" applyBorder="1" applyAlignment="1">
      <alignment vertical="center" wrapText="1" shrinkToFit="1"/>
    </xf>
    <xf numFmtId="181" fontId="7" fillId="0" borderId="2" xfId="1" applyNumberFormat="1" applyFont="1" applyFill="1" applyBorder="1" applyAlignment="1">
      <alignment vertical="center"/>
    </xf>
    <xf numFmtId="181" fontId="7" fillId="0" borderId="3" xfId="1" applyNumberFormat="1" applyFont="1" applyFill="1" applyBorder="1" applyAlignment="1">
      <alignment vertical="center"/>
    </xf>
    <xf numFmtId="181" fontId="7" fillId="0" borderId="10" xfId="1" applyNumberFormat="1" applyFont="1" applyFill="1" applyBorder="1" applyAlignment="1">
      <alignment vertical="center"/>
    </xf>
    <xf numFmtId="181" fontId="7" fillId="0" borderId="14" xfId="1" applyNumberFormat="1" applyFont="1" applyFill="1" applyBorder="1" applyAlignment="1">
      <alignment vertical="center"/>
    </xf>
    <xf numFmtId="181" fontId="7" fillId="0" borderId="10" xfId="1" applyNumberFormat="1" applyFont="1" applyFill="1" applyBorder="1" applyAlignment="1">
      <alignment vertical="center" shrinkToFit="1"/>
    </xf>
    <xf numFmtId="181" fontId="7" fillId="0" borderId="3" xfId="1" applyNumberFormat="1" applyFont="1" applyFill="1" applyBorder="1" applyAlignment="1">
      <alignment vertical="center" shrinkToFit="1"/>
    </xf>
    <xf numFmtId="176" fontId="7" fillId="0" borderId="1" xfId="2" applyNumberFormat="1" applyFont="1" applyFill="1" applyBorder="1" applyAlignment="1">
      <alignment vertical="center"/>
    </xf>
    <xf numFmtId="176" fontId="7" fillId="0" borderId="32" xfId="2" applyNumberFormat="1" applyFont="1" applyFill="1" applyBorder="1" applyAlignment="1">
      <alignment vertical="center"/>
    </xf>
    <xf numFmtId="0" fontId="7" fillId="0" borderId="6" xfId="2" applyFont="1" applyFill="1" applyBorder="1" applyAlignment="1"/>
    <xf numFmtId="0" fontId="7" fillId="0" borderId="5" xfId="2" applyFont="1" applyFill="1" applyBorder="1" applyAlignment="1"/>
    <xf numFmtId="181" fontId="7" fillId="0" borderId="21" xfId="1" applyNumberFormat="1" applyFont="1" applyFill="1" applyBorder="1" applyAlignment="1">
      <alignment vertical="center"/>
    </xf>
    <xf numFmtId="0" fontId="7" fillId="0" borderId="7" xfId="2" applyFont="1" applyFill="1" applyBorder="1"/>
    <xf numFmtId="0" fontId="7" fillId="0" borderId="4" xfId="0" applyFont="1" applyFill="1" applyBorder="1" applyAlignment="1">
      <alignment vertical="center"/>
    </xf>
    <xf numFmtId="176" fontId="7" fillId="0" borderId="0" xfId="2" applyNumberFormat="1" applyFont="1" applyFill="1" applyBorder="1" applyAlignment="1">
      <alignment horizontal="left" vertical="center"/>
    </xf>
    <xf numFmtId="176" fontId="7" fillId="0" borderId="1" xfId="2" applyNumberFormat="1" applyFont="1" applyFill="1" applyBorder="1" applyAlignment="1">
      <alignment horizontal="left" vertical="center"/>
    </xf>
    <xf numFmtId="0" fontId="7" fillId="0" borderId="34" xfId="0" applyFont="1" applyFill="1" applyBorder="1" applyAlignment="1">
      <alignment horizontal="center" vertical="center"/>
    </xf>
    <xf numFmtId="177" fontId="14" fillId="2" borderId="10" xfId="2" applyNumberFormat="1" applyFont="1" applyFill="1" applyBorder="1" applyAlignment="1">
      <alignment horizontal="center" vertical="center"/>
    </xf>
    <xf numFmtId="0" fontId="14" fillId="2" borderId="0" xfId="2" applyFont="1" applyFill="1"/>
    <xf numFmtId="177" fontId="14" fillId="2" borderId="3" xfId="2" applyNumberFormat="1" applyFont="1" applyFill="1" applyBorder="1" applyAlignment="1">
      <alignment horizontal="center" vertical="center"/>
    </xf>
    <xf numFmtId="177" fontId="14" fillId="2" borderId="14" xfId="2" applyNumberFormat="1" applyFont="1" applyFill="1" applyBorder="1" applyAlignment="1">
      <alignment horizontal="center" vertical="center"/>
    </xf>
    <xf numFmtId="179" fontId="15" fillId="2" borderId="25" xfId="2" applyNumberFormat="1" applyFont="1" applyFill="1" applyBorder="1" applyAlignment="1">
      <alignment horizontal="right" vertical="center"/>
    </xf>
    <xf numFmtId="0" fontId="7" fillId="3" borderId="0" xfId="2" applyFont="1" applyFill="1"/>
    <xf numFmtId="177" fontId="7" fillId="3" borderId="10" xfId="2" applyNumberFormat="1" applyFont="1" applyFill="1" applyBorder="1" applyAlignment="1">
      <alignment horizontal="center" vertical="center"/>
    </xf>
    <xf numFmtId="177" fontId="7" fillId="3" borderId="3" xfId="2" applyNumberFormat="1" applyFont="1" applyFill="1" applyBorder="1" applyAlignment="1">
      <alignment horizontal="center" vertical="center"/>
    </xf>
    <xf numFmtId="177" fontId="7" fillId="3" borderId="14" xfId="2" applyNumberFormat="1" applyFont="1" applyFill="1" applyBorder="1" applyAlignment="1">
      <alignment horizontal="center" vertical="center"/>
    </xf>
    <xf numFmtId="179" fontId="13" fillId="3" borderId="25" xfId="1" applyNumberFormat="1" applyFont="1" applyFill="1" applyBorder="1" applyAlignment="1">
      <alignment vertical="center"/>
    </xf>
    <xf numFmtId="181" fontId="7" fillId="3" borderId="10" xfId="1" applyNumberFormat="1" applyFont="1" applyFill="1" applyBorder="1" applyAlignment="1">
      <alignment vertical="center"/>
    </xf>
    <xf numFmtId="181" fontId="7" fillId="3" borderId="3" xfId="1" applyNumberFormat="1" applyFont="1" applyFill="1" applyBorder="1" applyAlignment="1">
      <alignment vertical="center"/>
    </xf>
    <xf numFmtId="181" fontId="7" fillId="3" borderId="14" xfId="1" applyNumberFormat="1" applyFont="1" applyFill="1" applyBorder="1" applyAlignment="1">
      <alignment vertical="center"/>
    </xf>
    <xf numFmtId="182" fontId="7" fillId="3" borderId="23" xfId="1" applyNumberFormat="1" applyFont="1" applyFill="1" applyBorder="1" applyAlignment="1">
      <alignment vertical="center"/>
    </xf>
    <xf numFmtId="0" fontId="7" fillId="4" borderId="0" xfId="2" applyFont="1" applyFill="1"/>
    <xf numFmtId="177" fontId="7" fillId="4" borderId="3" xfId="2" applyNumberFormat="1" applyFont="1" applyFill="1" applyBorder="1" applyAlignment="1">
      <alignment horizontal="center" vertical="center"/>
    </xf>
    <xf numFmtId="177" fontId="7" fillId="4" borderId="10" xfId="2" applyNumberFormat="1" applyFont="1" applyFill="1" applyBorder="1" applyAlignment="1">
      <alignment horizontal="center" vertical="center"/>
    </xf>
    <xf numFmtId="181" fontId="7" fillId="4" borderId="10" xfId="1" applyNumberFormat="1" applyFont="1" applyFill="1" applyBorder="1" applyAlignment="1">
      <alignment vertical="center"/>
    </xf>
    <xf numFmtId="181" fontId="7" fillId="4" borderId="3" xfId="1" applyNumberFormat="1" applyFont="1" applyFill="1" applyBorder="1" applyAlignment="1">
      <alignment vertical="center"/>
    </xf>
    <xf numFmtId="181" fontId="7" fillId="4" borderId="14" xfId="1" applyNumberFormat="1" applyFont="1" applyFill="1" applyBorder="1" applyAlignment="1">
      <alignment vertical="center"/>
    </xf>
    <xf numFmtId="181" fontId="7" fillId="4" borderId="23" xfId="1" applyNumberFormat="1" applyFont="1" applyFill="1" applyBorder="1" applyAlignment="1">
      <alignment vertical="center"/>
    </xf>
    <xf numFmtId="179" fontId="13" fillId="4" borderId="14" xfId="1" applyNumberFormat="1" applyFont="1" applyFill="1" applyBorder="1" applyAlignment="1">
      <alignment vertical="center"/>
    </xf>
    <xf numFmtId="181" fontId="14" fillId="2" borderId="10" xfId="1" applyNumberFormat="1" applyFont="1" applyFill="1" applyBorder="1" applyAlignment="1">
      <alignment vertical="center"/>
    </xf>
    <xf numFmtId="181" fontId="14" fillId="2" borderId="18" xfId="1" applyNumberFormat="1" applyFont="1" applyFill="1" applyBorder="1" applyAlignment="1">
      <alignment vertical="center"/>
    </xf>
    <xf numFmtId="181" fontId="14" fillId="2" borderId="3" xfId="1" applyNumberFormat="1" applyFont="1" applyFill="1" applyBorder="1" applyAlignment="1">
      <alignment vertical="center"/>
    </xf>
    <xf numFmtId="181" fontId="14" fillId="2" borderId="17" xfId="1" applyNumberFormat="1" applyFont="1" applyFill="1" applyBorder="1" applyAlignment="1">
      <alignment vertical="center"/>
    </xf>
    <xf numFmtId="181" fontId="14" fillId="2" borderId="14" xfId="1" applyNumberFormat="1" applyFont="1" applyFill="1" applyBorder="1" applyAlignment="1">
      <alignment vertical="center"/>
    </xf>
    <xf numFmtId="181" fontId="14" fillId="2" borderId="19" xfId="1" applyNumberFormat="1" applyFont="1" applyFill="1" applyBorder="1" applyAlignment="1">
      <alignment vertical="center"/>
    </xf>
    <xf numFmtId="181" fontId="14" fillId="2" borderId="23" xfId="2" applyNumberFormat="1" applyFont="1" applyFill="1" applyBorder="1" applyAlignment="1">
      <alignment horizontal="right" vertical="center"/>
    </xf>
    <xf numFmtId="181" fontId="14" fillId="2" borderId="24" xfId="2" applyNumberFormat="1" applyFont="1" applyFill="1" applyBorder="1" applyAlignment="1">
      <alignment horizontal="right" vertical="center"/>
    </xf>
    <xf numFmtId="179" fontId="15" fillId="2" borderId="26" xfId="2" applyNumberFormat="1" applyFont="1" applyFill="1" applyBorder="1" applyAlignment="1">
      <alignment horizontal="right" vertical="center"/>
    </xf>
    <xf numFmtId="9" fontId="15" fillId="3" borderId="26" xfId="1" applyNumberFormat="1" applyFont="1" applyFill="1" applyBorder="1" applyAlignment="1">
      <alignment vertical="center"/>
    </xf>
    <xf numFmtId="181" fontId="14" fillId="0" borderId="16" xfId="1" applyNumberFormat="1" applyFont="1" applyFill="1" applyBorder="1" applyAlignment="1">
      <alignment vertical="center"/>
    </xf>
    <xf numFmtId="181" fontId="14" fillId="0" borderId="17" xfId="1" applyNumberFormat="1" applyFont="1" applyFill="1" applyBorder="1" applyAlignment="1">
      <alignment vertical="center"/>
    </xf>
    <xf numFmtId="181" fontId="14" fillId="0" borderId="18" xfId="1" applyNumberFormat="1" applyFont="1" applyFill="1" applyBorder="1" applyAlignment="1">
      <alignment vertical="center"/>
    </xf>
    <xf numFmtId="181" fontId="14" fillId="0" borderId="19" xfId="1" applyNumberFormat="1" applyFont="1" applyFill="1" applyBorder="1" applyAlignment="1">
      <alignment vertical="center"/>
    </xf>
    <xf numFmtId="181" fontId="14" fillId="0" borderId="20" xfId="1" applyNumberFormat="1" applyFont="1" applyFill="1" applyBorder="1" applyAlignment="1">
      <alignment vertical="center"/>
    </xf>
    <xf numFmtId="181" fontId="14" fillId="0" borderId="22" xfId="1" applyNumberFormat="1" applyFont="1" applyFill="1" applyBorder="1" applyAlignment="1">
      <alignment vertical="center"/>
    </xf>
    <xf numFmtId="181" fontId="14" fillId="3" borderId="18" xfId="1" applyNumberFormat="1" applyFont="1" applyFill="1" applyBorder="1" applyAlignment="1">
      <alignment vertical="center"/>
    </xf>
    <xf numFmtId="181" fontId="14" fillId="3" borderId="17" xfId="1" applyNumberFormat="1" applyFont="1" applyFill="1" applyBorder="1" applyAlignment="1">
      <alignment vertical="center"/>
    </xf>
    <xf numFmtId="181" fontId="14" fillId="3" borderId="19" xfId="1" applyNumberFormat="1" applyFont="1" applyFill="1" applyBorder="1" applyAlignment="1">
      <alignment vertical="center"/>
    </xf>
    <xf numFmtId="182" fontId="14" fillId="3" borderId="24" xfId="1" applyNumberFormat="1" applyFont="1" applyFill="1" applyBorder="1" applyAlignment="1">
      <alignment vertical="center"/>
    </xf>
    <xf numFmtId="181" fontId="14" fillId="4" borderId="18" xfId="1" applyNumberFormat="1" applyFont="1" applyFill="1" applyBorder="1" applyAlignment="1">
      <alignment vertical="center"/>
    </xf>
    <xf numFmtId="181" fontId="14" fillId="4" borderId="17" xfId="1" applyNumberFormat="1" applyFont="1" applyFill="1" applyBorder="1" applyAlignment="1">
      <alignment vertical="center"/>
    </xf>
    <xf numFmtId="181" fontId="14" fillId="4" borderId="19" xfId="1" applyNumberFormat="1" applyFont="1" applyFill="1" applyBorder="1" applyAlignment="1">
      <alignment vertical="center"/>
    </xf>
    <xf numFmtId="181" fontId="14" fillId="4" borderId="24" xfId="1" applyNumberFormat="1" applyFont="1" applyFill="1" applyBorder="1" applyAlignment="1">
      <alignment vertical="center"/>
    </xf>
    <xf numFmtId="179" fontId="15" fillId="4" borderId="19" xfId="1" applyNumberFormat="1" applyFont="1" applyFill="1" applyBorder="1" applyAlignment="1">
      <alignment vertical="center"/>
    </xf>
    <xf numFmtId="38" fontId="7" fillId="0" borderId="0" xfId="1" applyFont="1" applyFill="1" applyAlignment="1"/>
    <xf numFmtId="49" fontId="16" fillId="0" borderId="0" xfId="2" applyNumberFormat="1" applyFont="1" applyFill="1" applyBorder="1" applyAlignment="1">
      <alignment vertical="top"/>
    </xf>
    <xf numFmtId="0" fontId="17" fillId="0" borderId="0" xfId="2" applyFont="1" applyFill="1" applyBorder="1"/>
    <xf numFmtId="0" fontId="17" fillId="0" borderId="0" xfId="2" applyFont="1" applyFill="1"/>
    <xf numFmtId="183" fontId="17" fillId="0" borderId="0" xfId="2" applyNumberFormat="1" applyFont="1" applyFill="1"/>
    <xf numFmtId="38" fontId="17" fillId="0" borderId="0" xfId="1" applyFont="1" applyFill="1" applyAlignment="1"/>
    <xf numFmtId="177" fontId="17" fillId="3" borderId="0" xfId="2" applyNumberFormat="1" applyFont="1" applyFill="1"/>
    <xf numFmtId="0" fontId="17" fillId="3" borderId="0" xfId="2" applyFont="1" applyFill="1"/>
    <xf numFmtId="0" fontId="17" fillId="0" borderId="0" xfId="2" applyFont="1" applyFill="1" applyAlignment="1">
      <alignment vertical="center"/>
    </xf>
    <xf numFmtId="0" fontId="17" fillId="4" borderId="0" xfId="2" applyFont="1" applyFill="1"/>
    <xf numFmtId="180" fontId="17" fillId="4" borderId="0" xfId="2" applyNumberFormat="1" applyFont="1" applyFill="1"/>
    <xf numFmtId="0" fontId="18" fillId="2" borderId="0" xfId="2" applyFont="1" applyFill="1"/>
    <xf numFmtId="177" fontId="17" fillId="0" borderId="0" xfId="2" applyNumberFormat="1" applyFont="1" applyFill="1"/>
    <xf numFmtId="181" fontId="7" fillId="0" borderId="34" xfId="1" applyNumberFormat="1" applyFont="1" applyFill="1" applyBorder="1" applyAlignment="1">
      <alignment vertical="center"/>
    </xf>
    <xf numFmtId="177" fontId="7" fillId="0" borderId="23" xfId="2" applyNumberFormat="1" applyFont="1" applyFill="1" applyBorder="1" applyAlignment="1">
      <alignment horizontal="center" vertical="center"/>
    </xf>
    <xf numFmtId="0" fontId="7" fillId="0" borderId="7" xfId="0" applyFont="1" applyFill="1" applyBorder="1" applyAlignment="1">
      <alignment horizontal="center" vertical="center"/>
    </xf>
    <xf numFmtId="176" fontId="7" fillId="0" borderId="11" xfId="2" applyNumberFormat="1" applyFont="1" applyFill="1" applyBorder="1" applyAlignment="1">
      <alignment vertical="center"/>
    </xf>
    <xf numFmtId="176" fontId="7" fillId="0" borderId="12" xfId="2" applyNumberFormat="1" applyFont="1" applyFill="1" applyBorder="1" applyAlignment="1">
      <alignment vertical="center"/>
    </xf>
    <xf numFmtId="177" fontId="7" fillId="0" borderId="13" xfId="2" applyNumberFormat="1" applyFont="1" applyFill="1" applyBorder="1" applyAlignment="1">
      <alignment horizontal="center" vertical="center"/>
    </xf>
    <xf numFmtId="181" fontId="7" fillId="0" borderId="13" xfId="1" applyNumberFormat="1" applyFont="1" applyFill="1" applyBorder="1" applyAlignment="1">
      <alignment vertical="center" shrinkToFit="1"/>
    </xf>
    <xf numFmtId="181" fontId="7" fillId="0" borderId="13" xfId="1" applyNumberFormat="1" applyFont="1" applyFill="1" applyBorder="1" applyAlignment="1">
      <alignment vertical="center"/>
    </xf>
    <xf numFmtId="0" fontId="7" fillId="0" borderId="14" xfId="0" applyFont="1" applyFill="1" applyBorder="1" applyAlignment="1">
      <alignment horizontal="center" vertical="center"/>
    </xf>
    <xf numFmtId="0" fontId="14" fillId="2" borderId="5" xfId="0" applyFont="1" applyFill="1" applyBorder="1" applyAlignment="1">
      <alignment vertical="center"/>
    </xf>
    <xf numFmtId="0" fontId="14" fillId="2" borderId="31" xfId="0" applyFont="1" applyFill="1" applyBorder="1" applyAlignment="1">
      <alignment vertical="center"/>
    </xf>
    <xf numFmtId="181" fontId="7" fillId="0" borderId="27" xfId="1" applyNumberFormat="1" applyFont="1" applyFill="1" applyBorder="1" applyAlignment="1">
      <alignment vertical="center"/>
    </xf>
    <xf numFmtId="181" fontId="14" fillId="0" borderId="28" xfId="1" applyNumberFormat="1" applyFont="1" applyFill="1" applyBorder="1" applyAlignment="1">
      <alignment vertical="center"/>
    </xf>
    <xf numFmtId="181" fontId="7" fillId="0" borderId="27" xfId="1" applyNumberFormat="1" applyFont="1" applyFill="1" applyBorder="1" applyAlignment="1">
      <alignment vertical="center" shrinkToFit="1"/>
    </xf>
    <xf numFmtId="181" fontId="7" fillId="0" borderId="14" xfId="1" applyNumberFormat="1" applyFont="1" applyFill="1" applyBorder="1" applyAlignment="1">
      <alignment vertical="center" shrinkToFit="1"/>
    </xf>
    <xf numFmtId="181" fontId="7" fillId="0" borderId="25" xfId="1" applyNumberFormat="1" applyFont="1" applyFill="1" applyBorder="1" applyAlignment="1">
      <alignment vertical="center" shrinkToFit="1"/>
    </xf>
    <xf numFmtId="181" fontId="14" fillId="0" borderId="35" xfId="1" applyNumberFormat="1" applyFont="1" applyFill="1" applyBorder="1" applyAlignment="1">
      <alignment vertical="center" shrinkToFit="1"/>
    </xf>
    <xf numFmtId="177" fontId="14" fillId="0" borderId="20" xfId="2" applyNumberFormat="1" applyFont="1" applyFill="1" applyBorder="1" applyAlignment="1">
      <alignment horizontal="center" vertical="center"/>
    </xf>
    <xf numFmtId="177" fontId="14" fillId="0" borderId="18" xfId="2" applyNumberFormat="1" applyFont="1" applyFill="1" applyBorder="1" applyAlignment="1">
      <alignment horizontal="center" vertical="center"/>
    </xf>
    <xf numFmtId="177" fontId="14" fillId="0" borderId="19" xfId="2" applyNumberFormat="1" applyFont="1" applyFill="1" applyBorder="1" applyAlignment="1">
      <alignment horizontal="center" vertical="center"/>
    </xf>
    <xf numFmtId="177" fontId="7" fillId="0" borderId="27" xfId="2" applyNumberFormat="1" applyFont="1" applyFill="1" applyBorder="1" applyAlignment="1">
      <alignment horizontal="center" vertical="center" wrapText="1"/>
    </xf>
    <xf numFmtId="0" fontId="7" fillId="0" borderId="27" xfId="0" applyFont="1" applyFill="1" applyBorder="1" applyAlignment="1">
      <alignment vertical="center" wrapText="1"/>
    </xf>
    <xf numFmtId="177" fontId="7" fillId="0" borderId="2" xfId="2" applyNumberFormat="1" applyFont="1" applyFill="1" applyBorder="1" applyAlignment="1">
      <alignment horizontal="center" vertical="center" wrapText="1"/>
    </xf>
    <xf numFmtId="0" fontId="7" fillId="0" borderId="14" xfId="0" applyFont="1" applyFill="1" applyBorder="1" applyAlignment="1">
      <alignment vertical="center" wrapText="1"/>
    </xf>
    <xf numFmtId="0" fontId="7" fillId="0" borderId="43" xfId="2" applyFont="1" applyFill="1" applyBorder="1" applyAlignment="1">
      <alignment horizontal="center" vertical="center"/>
    </xf>
    <xf numFmtId="0" fontId="7" fillId="0" borderId="44" xfId="2" applyFont="1" applyFill="1" applyBorder="1" applyAlignment="1">
      <alignment horizontal="center" vertical="center"/>
    </xf>
    <xf numFmtId="0" fontId="7" fillId="0" borderId="46"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14" xfId="2" applyFont="1" applyFill="1" applyBorder="1" applyAlignment="1">
      <alignment horizontal="center" vertical="center"/>
    </xf>
    <xf numFmtId="176" fontId="7" fillId="0" borderId="13" xfId="2"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176" fontId="7" fillId="0" borderId="11" xfId="2" applyNumberFormat="1" applyFont="1" applyFill="1" applyBorder="1" applyAlignment="1">
      <alignment horizontal="center" vertical="center"/>
    </xf>
    <xf numFmtId="0" fontId="7" fillId="0" borderId="12" xfId="0" applyFont="1" applyFill="1" applyBorder="1" applyAlignment="1">
      <alignment horizontal="center" vertical="center"/>
    </xf>
    <xf numFmtId="176" fontId="7" fillId="0" borderId="6" xfId="2" applyNumberFormat="1" applyFont="1" applyFill="1" applyBorder="1" applyAlignment="1">
      <alignment horizontal="center" vertical="center"/>
    </xf>
    <xf numFmtId="0" fontId="7" fillId="0" borderId="7" xfId="0" applyFont="1" applyFill="1" applyBorder="1" applyAlignment="1">
      <alignment horizontal="center" vertical="center"/>
    </xf>
    <xf numFmtId="176" fontId="7" fillId="0" borderId="8" xfId="2" applyNumberFormat="1" applyFont="1" applyFill="1" applyBorder="1" applyAlignment="1">
      <alignment horizontal="center" vertical="center"/>
    </xf>
    <xf numFmtId="0" fontId="7" fillId="0" borderId="9" xfId="0" applyFont="1" applyFill="1" applyBorder="1" applyAlignment="1">
      <alignment horizontal="center" vertical="center"/>
    </xf>
    <xf numFmtId="177" fontId="7" fillId="0" borderId="27" xfId="2" applyNumberFormat="1" applyFont="1" applyFill="1" applyBorder="1" applyAlignment="1">
      <alignment horizontal="center" vertical="center" wrapText="1" shrinkToFit="1"/>
    </xf>
    <xf numFmtId="177" fontId="7" fillId="0" borderId="2" xfId="2" applyNumberFormat="1" applyFont="1" applyFill="1" applyBorder="1" applyAlignment="1">
      <alignment horizontal="center" vertical="center" wrapText="1" shrinkToFit="1"/>
    </xf>
    <xf numFmtId="177" fontId="7" fillId="0" borderId="40" xfId="2" applyNumberFormat="1" applyFont="1" applyFill="1" applyBorder="1" applyAlignment="1">
      <alignment horizontal="center" vertical="center"/>
    </xf>
    <xf numFmtId="177" fontId="7" fillId="0" borderId="41" xfId="2" applyNumberFormat="1" applyFont="1" applyFill="1" applyBorder="1" applyAlignment="1">
      <alignment horizontal="center" vertical="center"/>
    </xf>
    <xf numFmtId="177" fontId="7" fillId="0" borderId="42" xfId="2" applyNumberFormat="1" applyFont="1" applyFill="1" applyBorder="1" applyAlignment="1">
      <alignment horizontal="center" vertical="center"/>
    </xf>
    <xf numFmtId="0" fontId="7" fillId="3" borderId="5" xfId="2" applyFont="1" applyFill="1" applyBorder="1" applyAlignment="1">
      <alignment horizontal="center" vertical="center"/>
    </xf>
    <xf numFmtId="0" fontId="7" fillId="3" borderId="31" xfId="2" applyFont="1" applyFill="1" applyBorder="1" applyAlignment="1">
      <alignment horizontal="center" vertical="center"/>
    </xf>
    <xf numFmtId="0" fontId="14" fillId="2" borderId="38" xfId="2" applyFont="1" applyFill="1" applyBorder="1" applyAlignment="1">
      <alignment horizontal="center" vertical="center"/>
    </xf>
    <xf numFmtId="0" fontId="14" fillId="2" borderId="0"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0" xfId="0" applyFont="1" applyFill="1" applyAlignment="1">
      <alignment horizontal="center" vertical="center"/>
    </xf>
    <xf numFmtId="0" fontId="14" fillId="2" borderId="45" xfId="0" applyFont="1" applyFill="1" applyBorder="1" applyAlignment="1">
      <alignment horizontal="center" vertical="center"/>
    </xf>
    <xf numFmtId="0" fontId="14" fillId="2" borderId="33" xfId="0" applyFont="1" applyFill="1" applyBorder="1" applyAlignment="1">
      <alignment horizontal="center" vertical="center"/>
    </xf>
    <xf numFmtId="0" fontId="7" fillId="0" borderId="6" xfId="2"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37" xfId="0" applyFont="1" applyFill="1" applyBorder="1" applyAlignment="1">
      <alignment horizontal="center" vertical="center" textRotation="255"/>
    </xf>
    <xf numFmtId="0" fontId="7" fillId="3" borderId="47" xfId="2" applyFont="1" applyFill="1" applyBorder="1" applyAlignment="1">
      <alignment horizontal="center" vertical="center" textRotation="255"/>
    </xf>
    <xf numFmtId="0" fontId="7" fillId="3" borderId="44"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4" borderId="5" xfId="2" applyFont="1" applyFill="1" applyBorder="1" applyAlignment="1">
      <alignment horizontal="center" vertical="center"/>
    </xf>
    <xf numFmtId="0" fontId="7" fillId="4" borderId="9" xfId="2" applyFont="1" applyFill="1" applyBorder="1" applyAlignment="1">
      <alignment horizontal="center" vertical="center"/>
    </xf>
    <xf numFmtId="0" fontId="7" fillId="0" borderId="4" xfId="2" applyFont="1" applyFill="1" applyBorder="1" applyAlignment="1">
      <alignment horizontal="center" vertical="center" textRotation="255"/>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3" borderId="43" xfId="0" applyFont="1" applyFill="1" applyBorder="1" applyAlignment="1">
      <alignment horizontal="center" vertical="center" textRotation="255"/>
    </xf>
    <xf numFmtId="0" fontId="7" fillId="3" borderId="38" xfId="0" applyFont="1" applyFill="1" applyBorder="1" applyAlignment="1">
      <alignment horizontal="center" vertical="center" textRotation="255"/>
    </xf>
    <xf numFmtId="0" fontId="7" fillId="3" borderId="45" xfId="0" applyFont="1" applyFill="1" applyBorder="1" applyAlignment="1">
      <alignment horizontal="center" vertical="center" textRotation="255"/>
    </xf>
    <xf numFmtId="0" fontId="7" fillId="0" borderId="11" xfId="2" applyFont="1" applyFill="1" applyBorder="1" applyAlignment="1">
      <alignment horizontal="center" vertical="center" textRotation="255"/>
    </xf>
    <xf numFmtId="0" fontId="7" fillId="4" borderId="29"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44" xfId="2" applyFont="1" applyFill="1" applyBorder="1" applyAlignment="1">
      <alignment horizontal="center" vertical="center" textRotation="255"/>
    </xf>
    <xf numFmtId="0" fontId="7" fillId="4" borderId="44" xfId="0" applyFont="1" applyFill="1" applyBorder="1" applyAlignment="1">
      <alignment horizontal="center" vertical="center" textRotation="255"/>
    </xf>
    <xf numFmtId="0" fontId="7" fillId="4" borderId="38" xfId="0" applyFont="1" applyFill="1" applyBorder="1" applyAlignment="1">
      <alignment horizontal="center" vertical="center" textRotation="255"/>
    </xf>
    <xf numFmtId="0" fontId="7" fillId="4" borderId="39" xfId="0" applyFont="1" applyFill="1" applyBorder="1" applyAlignment="1">
      <alignment horizontal="center" vertical="center" textRotation="255"/>
    </xf>
    <xf numFmtId="0" fontId="7" fillId="0" borderId="8" xfId="2" applyFont="1" applyFill="1" applyBorder="1" applyAlignment="1">
      <alignment horizontal="center" vertical="center" textRotation="255"/>
    </xf>
    <xf numFmtId="176" fontId="7" fillId="3" borderId="29" xfId="2" applyNumberFormat="1" applyFont="1" applyFill="1" applyBorder="1" applyAlignment="1">
      <alignment horizontal="center" vertical="center"/>
    </xf>
    <xf numFmtId="0" fontId="7" fillId="3" borderId="2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3" xfId="0" applyFont="1" applyFill="1" applyBorder="1" applyAlignment="1">
      <alignment horizontal="center" vertical="center"/>
    </xf>
    <xf numFmtId="176" fontId="7" fillId="0" borderId="6" xfId="2" applyNumberFormat="1" applyFont="1" applyFill="1" applyBorder="1" applyAlignment="1">
      <alignment horizontal="distributed" vertical="center" textRotation="255"/>
    </xf>
    <xf numFmtId="0" fontId="7" fillId="0" borderId="6" xfId="0" applyFont="1" applyFill="1" applyBorder="1" applyAlignment="1">
      <alignment vertical="center" textRotation="255"/>
    </xf>
    <xf numFmtId="0" fontId="7" fillId="0" borderId="8" xfId="0" applyFont="1" applyFill="1" applyBorder="1" applyAlignment="1">
      <alignment vertical="center" textRotation="255"/>
    </xf>
  </cellXfs>
  <cellStyles count="5">
    <cellStyle name="桁区切り" xfId="1" builtinId="6"/>
    <cellStyle name="標準" xfId="0" builtinId="0"/>
    <cellStyle name="標準 2" xfId="4"/>
    <cellStyle name="標準_いも進捗状況（事務所打合せ用）19.7.19" xfId="2"/>
    <cellStyle name="湪戀恽X" xfId="3"/>
  </cellStyles>
  <dxfs count="2">
    <dxf>
      <font>
        <color theme="1"/>
      </font>
      <fill>
        <patternFill>
          <bgColor theme="8" tint="0.79998168889431442"/>
        </patternFill>
      </fill>
    </dxf>
    <dxf>
      <font>
        <color theme="1"/>
      </font>
    </dxf>
  </dxfs>
  <tableStyles count="0" defaultTableStyle="TableStyleMedium9" defaultPivotStyle="PivotStyleLight16"/>
  <colors>
    <mruColors>
      <color rgb="FFFFFFCC"/>
      <color rgb="FF66FF99"/>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78"/>
  <sheetViews>
    <sheetView tabSelected="1" view="pageBreakPreview" zoomScale="90" zoomScaleNormal="100" zoomScaleSheetLayoutView="90" workbookViewId="0">
      <selection activeCell="M7" sqref="M7"/>
    </sheetView>
  </sheetViews>
  <sheetFormatPr defaultRowHeight="13.5"/>
  <cols>
    <col min="1" max="2" width="5.25" style="7" customWidth="1"/>
    <col min="3" max="3" width="3.375" style="7" customWidth="1"/>
    <col min="4" max="4" width="11" style="7" customWidth="1"/>
    <col min="5" max="5" width="9.5" style="7" bestFit="1" customWidth="1"/>
    <col min="6" max="9" width="15.75" style="13" customWidth="1"/>
    <col min="10" max="10" width="15.875" style="13" customWidth="1"/>
    <col min="11" max="11" width="11.25" style="134" customWidth="1"/>
    <col min="12" max="12" width="9.875" style="7" bestFit="1" customWidth="1"/>
    <col min="13" max="13" width="12.375" style="7" bestFit="1" customWidth="1"/>
    <col min="14" max="16384" width="9" style="7"/>
  </cols>
  <sheetData>
    <row r="1" spans="1:15" s="1" customFormat="1" ht="21" customHeight="1">
      <c r="A1" s="51" t="s">
        <v>60</v>
      </c>
      <c r="B1" s="52"/>
      <c r="C1" s="52"/>
      <c r="D1" s="52"/>
      <c r="E1" s="52"/>
      <c r="F1" s="52"/>
      <c r="G1" s="52"/>
      <c r="H1" s="52"/>
      <c r="I1" s="52"/>
      <c r="J1" s="52"/>
      <c r="K1" s="123"/>
    </row>
    <row r="2" spans="1:15" s="1" customFormat="1" ht="13.5" customHeight="1">
      <c r="C2" s="53"/>
      <c r="D2" s="53"/>
      <c r="E2" s="53"/>
      <c r="F2" s="54"/>
      <c r="G2" s="54"/>
      <c r="H2" s="2"/>
      <c r="I2" s="2"/>
      <c r="J2" s="3" t="s">
        <v>69</v>
      </c>
      <c r="K2" s="124"/>
    </row>
    <row r="3" spans="1:15" s="1" customFormat="1" ht="13.5" customHeight="1">
      <c r="C3" s="55"/>
      <c r="D3" s="55"/>
      <c r="E3" s="55"/>
      <c r="F3" s="54"/>
      <c r="H3" s="4"/>
      <c r="J3" s="5" t="s">
        <v>70</v>
      </c>
      <c r="K3" s="124"/>
    </row>
    <row r="4" spans="1:15" s="1" customFormat="1" ht="13.5" customHeight="1" thickBot="1">
      <c r="C4" s="55"/>
      <c r="D4" s="55"/>
      <c r="E4" s="55"/>
      <c r="F4" s="54"/>
      <c r="G4" s="54"/>
      <c r="H4" s="54"/>
      <c r="I4" s="4"/>
      <c r="J4" s="56" t="s">
        <v>58</v>
      </c>
      <c r="K4" s="124"/>
      <c r="M4" s="6"/>
      <c r="N4" s="6"/>
      <c r="O4" s="6"/>
    </row>
    <row r="5" spans="1:15" ht="15.75" customHeight="1">
      <c r="A5" s="159" t="s">
        <v>0</v>
      </c>
      <c r="B5" s="162" t="s">
        <v>1</v>
      </c>
      <c r="C5" s="168" t="s">
        <v>2</v>
      </c>
      <c r="D5" s="169"/>
      <c r="E5" s="165" t="s">
        <v>42</v>
      </c>
      <c r="F5" s="176" t="s">
        <v>59</v>
      </c>
      <c r="G5" s="177"/>
      <c r="H5" s="177"/>
      <c r="I5" s="178"/>
      <c r="J5" s="152" t="s">
        <v>3</v>
      </c>
      <c r="K5" s="125"/>
    </row>
    <row r="6" spans="1:15" ht="15.75" customHeight="1">
      <c r="A6" s="160"/>
      <c r="B6" s="163"/>
      <c r="C6" s="170"/>
      <c r="D6" s="171"/>
      <c r="E6" s="166"/>
      <c r="F6" s="174" t="s">
        <v>43</v>
      </c>
      <c r="G6" s="175" t="s">
        <v>55</v>
      </c>
      <c r="H6" s="155" t="s">
        <v>71</v>
      </c>
      <c r="I6" s="157" t="s">
        <v>44</v>
      </c>
      <c r="J6" s="153"/>
      <c r="K6" s="125"/>
    </row>
    <row r="7" spans="1:15" ht="15.75" customHeight="1">
      <c r="A7" s="161"/>
      <c r="B7" s="164"/>
      <c r="C7" s="172"/>
      <c r="D7" s="173"/>
      <c r="E7" s="167"/>
      <c r="F7" s="156"/>
      <c r="G7" s="158"/>
      <c r="H7" s="156"/>
      <c r="I7" s="158"/>
      <c r="J7" s="154"/>
      <c r="K7" s="125"/>
    </row>
    <row r="8" spans="1:15" ht="14.25" customHeight="1">
      <c r="A8" s="191" t="s">
        <v>45</v>
      </c>
      <c r="B8" s="196" t="s">
        <v>4</v>
      </c>
      <c r="C8" s="8" t="s">
        <v>5</v>
      </c>
      <c r="D8" s="8"/>
      <c r="E8" s="14" t="s">
        <v>47</v>
      </c>
      <c r="F8" s="57"/>
      <c r="G8" s="58"/>
      <c r="H8" s="59">
        <v>130.5</v>
      </c>
      <c r="I8" s="59"/>
      <c r="J8" s="107">
        <f>SUM(F8:I8)</f>
        <v>130.5</v>
      </c>
      <c r="K8" s="125"/>
    </row>
    <row r="9" spans="1:15" ht="14.25" customHeight="1">
      <c r="A9" s="192"/>
      <c r="B9" s="197"/>
      <c r="C9" s="15"/>
      <c r="D9" s="16"/>
      <c r="E9" s="17" t="s">
        <v>48</v>
      </c>
      <c r="F9" s="60"/>
      <c r="G9" s="60">
        <v>46</v>
      </c>
      <c r="H9" s="60">
        <v>748</v>
      </c>
      <c r="I9" s="60">
        <v>453.7</v>
      </c>
      <c r="J9" s="108">
        <f t="shared" ref="J9:J72" si="0">SUM(F9:I9)</f>
        <v>1247.7</v>
      </c>
      <c r="K9" s="125"/>
    </row>
    <row r="10" spans="1:15" ht="14.25" customHeight="1">
      <c r="A10" s="192"/>
      <c r="B10" s="197"/>
      <c r="C10" s="15"/>
      <c r="D10" s="16"/>
      <c r="E10" s="17" t="s">
        <v>49</v>
      </c>
      <c r="F10" s="60">
        <v>372.5</v>
      </c>
      <c r="G10" s="60">
        <v>374.9</v>
      </c>
      <c r="H10" s="60"/>
      <c r="I10" s="60"/>
      <c r="J10" s="108">
        <f t="shared" si="0"/>
        <v>747.4</v>
      </c>
      <c r="K10" s="125"/>
    </row>
    <row r="11" spans="1:15" ht="14.25" customHeight="1">
      <c r="A11" s="192"/>
      <c r="B11" s="197"/>
      <c r="C11" s="15"/>
      <c r="D11" s="16"/>
      <c r="E11" s="17" t="s">
        <v>50</v>
      </c>
      <c r="F11" s="60">
        <v>88</v>
      </c>
      <c r="G11" s="60">
        <v>34</v>
      </c>
      <c r="H11" s="60"/>
      <c r="I11" s="60"/>
      <c r="J11" s="108">
        <f t="shared" si="0"/>
        <v>122</v>
      </c>
      <c r="K11" s="125"/>
    </row>
    <row r="12" spans="1:15" ht="14.25" hidden="1" customHeight="1">
      <c r="A12" s="192"/>
      <c r="B12" s="197"/>
      <c r="C12" s="15"/>
      <c r="D12" s="16"/>
      <c r="E12" s="17" t="s">
        <v>51</v>
      </c>
      <c r="F12" s="60"/>
      <c r="G12" s="60"/>
      <c r="H12" s="60"/>
      <c r="I12" s="60"/>
      <c r="J12" s="108">
        <f t="shared" si="0"/>
        <v>0</v>
      </c>
      <c r="K12" s="125"/>
    </row>
    <row r="13" spans="1:15" ht="14.25" customHeight="1">
      <c r="A13" s="192"/>
      <c r="B13" s="197"/>
      <c r="C13" s="15"/>
      <c r="D13" s="16"/>
      <c r="E13" s="18" t="s">
        <v>46</v>
      </c>
      <c r="F13" s="61">
        <f>SUM(F8:F11)</f>
        <v>460.5</v>
      </c>
      <c r="G13" s="61">
        <f>SUM(G8:G11)</f>
        <v>454.9</v>
      </c>
      <c r="H13" s="61">
        <f t="shared" ref="H13" si="1">SUM(H8:H11)</f>
        <v>878.5</v>
      </c>
      <c r="I13" s="61">
        <f>SUM(I8:I11)</f>
        <v>453.7</v>
      </c>
      <c r="J13" s="109">
        <f>SUM(F13:I13)</f>
        <v>2247.6</v>
      </c>
      <c r="K13" s="125"/>
    </row>
    <row r="14" spans="1:15" ht="14.25" customHeight="1">
      <c r="A14" s="192"/>
      <c r="B14" s="197"/>
      <c r="C14" s="19" t="s">
        <v>6</v>
      </c>
      <c r="D14" s="20"/>
      <c r="E14" s="14" t="s">
        <v>47</v>
      </c>
      <c r="F14" s="59">
        <v>106</v>
      </c>
      <c r="G14" s="59">
        <v>123</v>
      </c>
      <c r="H14" s="59">
        <v>296</v>
      </c>
      <c r="I14" s="59">
        <v>1700.1</v>
      </c>
      <c r="J14" s="107">
        <f t="shared" si="0"/>
        <v>2225.1</v>
      </c>
      <c r="K14" s="125"/>
    </row>
    <row r="15" spans="1:15" ht="14.25" customHeight="1">
      <c r="A15" s="192"/>
      <c r="B15" s="197"/>
      <c r="C15" s="11"/>
      <c r="D15" s="21"/>
      <c r="E15" s="17" t="s">
        <v>48</v>
      </c>
      <c r="F15" s="60">
        <v>271.5</v>
      </c>
      <c r="G15" s="60">
        <v>385.6</v>
      </c>
      <c r="H15" s="60">
        <v>9898</v>
      </c>
      <c r="I15" s="60">
        <v>8144.7</v>
      </c>
      <c r="J15" s="108">
        <f t="shared" si="0"/>
        <v>18699.8</v>
      </c>
      <c r="K15" s="125"/>
    </row>
    <row r="16" spans="1:15" ht="14.25" customHeight="1">
      <c r="A16" s="192"/>
      <c r="B16" s="197"/>
      <c r="C16" s="11"/>
      <c r="D16" s="21"/>
      <c r="E16" s="17" t="s">
        <v>49</v>
      </c>
      <c r="F16" s="60">
        <v>262.60000000000002</v>
      </c>
      <c r="G16" s="60">
        <v>290</v>
      </c>
      <c r="H16" s="60"/>
      <c r="I16" s="60"/>
      <c r="J16" s="108">
        <f t="shared" si="0"/>
        <v>552.6</v>
      </c>
      <c r="K16" s="125"/>
    </row>
    <row r="17" spans="1:11" ht="14.25" customHeight="1">
      <c r="A17" s="192"/>
      <c r="B17" s="197"/>
      <c r="C17" s="11"/>
      <c r="D17" s="21"/>
      <c r="E17" s="17" t="s">
        <v>50</v>
      </c>
      <c r="F17" s="60">
        <v>308.60000000000002</v>
      </c>
      <c r="G17" s="60">
        <v>249.2</v>
      </c>
      <c r="H17" s="60"/>
      <c r="I17" s="60"/>
      <c r="J17" s="108">
        <f t="shared" si="0"/>
        <v>557.79999999999995</v>
      </c>
      <c r="K17" s="125"/>
    </row>
    <row r="18" spans="1:11" ht="14.25" hidden="1" customHeight="1">
      <c r="A18" s="192"/>
      <c r="B18" s="197"/>
      <c r="C18" s="11"/>
      <c r="D18" s="21"/>
      <c r="E18" s="17" t="s">
        <v>51</v>
      </c>
      <c r="F18" s="60"/>
      <c r="G18" s="60"/>
      <c r="H18" s="60"/>
      <c r="I18" s="60"/>
      <c r="J18" s="108">
        <f t="shared" si="0"/>
        <v>0</v>
      </c>
      <c r="K18" s="125"/>
    </row>
    <row r="19" spans="1:11" ht="14.25" customHeight="1">
      <c r="A19" s="192"/>
      <c r="B19" s="197"/>
      <c r="C19" s="22"/>
      <c r="D19" s="23"/>
      <c r="E19" s="24" t="s">
        <v>46</v>
      </c>
      <c r="F19" s="135">
        <f>SUM(F14:F17)</f>
        <v>948.7</v>
      </c>
      <c r="G19" s="135">
        <f>SUM(G14:G17)</f>
        <v>1047.8</v>
      </c>
      <c r="H19" s="135">
        <f>SUM(H14:H17)</f>
        <v>10194</v>
      </c>
      <c r="I19" s="135">
        <f>SUM(I14:I17)</f>
        <v>9844.7999999999993</v>
      </c>
      <c r="J19" s="110">
        <f>SUM(F19:I19)</f>
        <v>22035.3</v>
      </c>
      <c r="K19" s="125"/>
    </row>
    <row r="20" spans="1:11" ht="14.25" customHeight="1">
      <c r="A20" s="192"/>
      <c r="B20" s="197"/>
      <c r="C20" s="11" t="s">
        <v>7</v>
      </c>
      <c r="D20" s="21"/>
      <c r="E20" s="25" t="s">
        <v>47</v>
      </c>
      <c r="F20" s="63">
        <v>342.4</v>
      </c>
      <c r="G20" s="63">
        <v>728</v>
      </c>
      <c r="H20" s="61">
        <v>2353.4</v>
      </c>
      <c r="I20" s="61">
        <v>25020.2</v>
      </c>
      <c r="J20" s="109">
        <f t="shared" si="0"/>
        <v>28444</v>
      </c>
      <c r="K20" s="125"/>
    </row>
    <row r="21" spans="1:11" ht="14.25" customHeight="1">
      <c r="A21" s="192"/>
      <c r="B21" s="197"/>
      <c r="C21" s="11"/>
      <c r="D21" s="21"/>
      <c r="E21" s="17" t="s">
        <v>48</v>
      </c>
      <c r="F21" s="64">
        <v>1149.8</v>
      </c>
      <c r="G21" s="64">
        <v>1647</v>
      </c>
      <c r="H21" s="60">
        <v>21087</v>
      </c>
      <c r="I21" s="60">
        <v>48283.6</v>
      </c>
      <c r="J21" s="108">
        <f t="shared" si="0"/>
        <v>72167.399999999994</v>
      </c>
      <c r="K21" s="125"/>
    </row>
    <row r="22" spans="1:11" ht="14.25" customHeight="1">
      <c r="A22" s="192"/>
      <c r="B22" s="197"/>
      <c r="C22" s="11"/>
      <c r="D22" s="21"/>
      <c r="E22" s="17" t="s">
        <v>49</v>
      </c>
      <c r="F22" s="64">
        <v>216</v>
      </c>
      <c r="G22" s="64">
        <v>30</v>
      </c>
      <c r="H22" s="60"/>
      <c r="I22" s="60"/>
      <c r="J22" s="108">
        <f t="shared" si="0"/>
        <v>246</v>
      </c>
      <c r="K22" s="125"/>
    </row>
    <row r="23" spans="1:11" ht="14.25" customHeight="1">
      <c r="A23" s="192"/>
      <c r="B23" s="197"/>
      <c r="C23" s="11"/>
      <c r="D23" s="21"/>
      <c r="E23" s="17" t="s">
        <v>50</v>
      </c>
      <c r="F23" s="64">
        <v>1553.5</v>
      </c>
      <c r="G23" s="64">
        <v>499</v>
      </c>
      <c r="H23" s="60"/>
      <c r="I23" s="60"/>
      <c r="J23" s="108">
        <f t="shared" si="0"/>
        <v>2052.5</v>
      </c>
      <c r="K23" s="125"/>
    </row>
    <row r="24" spans="1:11" ht="14.25" hidden="1" customHeight="1">
      <c r="A24" s="192"/>
      <c r="B24" s="197"/>
      <c r="C24" s="11"/>
      <c r="D24" s="21"/>
      <c r="E24" s="17" t="s">
        <v>51</v>
      </c>
      <c r="F24" s="64"/>
      <c r="G24" s="64"/>
      <c r="H24" s="60"/>
      <c r="I24" s="60"/>
      <c r="J24" s="108">
        <f t="shared" si="0"/>
        <v>0</v>
      </c>
      <c r="K24" s="125"/>
    </row>
    <row r="25" spans="1:11" ht="14.25" customHeight="1">
      <c r="A25" s="192"/>
      <c r="B25" s="197"/>
      <c r="C25" s="11"/>
      <c r="D25" s="21"/>
      <c r="E25" s="18" t="s">
        <v>46</v>
      </c>
      <c r="F25" s="135">
        <f>SUM(F20:F23)</f>
        <v>3261.7</v>
      </c>
      <c r="G25" s="135">
        <f>SUM(G20:G23)</f>
        <v>2904</v>
      </c>
      <c r="H25" s="135">
        <f>SUM(H20:H23)</f>
        <v>23440.400000000001</v>
      </c>
      <c r="I25" s="135">
        <f t="shared" ref="I25" si="2">SUM(I20:I23)</f>
        <v>73303.8</v>
      </c>
      <c r="J25" s="109">
        <f t="shared" si="0"/>
        <v>102909.90000000001</v>
      </c>
      <c r="K25" s="125"/>
    </row>
    <row r="26" spans="1:11" ht="14.25" customHeight="1">
      <c r="A26" s="192"/>
      <c r="B26" s="197"/>
      <c r="C26" s="26" t="s">
        <v>8</v>
      </c>
      <c r="D26" s="27"/>
      <c r="E26" s="14" t="s">
        <v>47</v>
      </c>
      <c r="F26" s="57"/>
      <c r="G26" s="57">
        <v>108</v>
      </c>
      <c r="H26" s="57">
        <v>660</v>
      </c>
      <c r="I26" s="59">
        <v>4916.2</v>
      </c>
      <c r="J26" s="107">
        <f t="shared" si="0"/>
        <v>5684.2</v>
      </c>
      <c r="K26" s="125"/>
    </row>
    <row r="27" spans="1:11" ht="14.25" customHeight="1">
      <c r="A27" s="192"/>
      <c r="B27" s="197"/>
      <c r="C27" s="28"/>
      <c r="D27" s="29"/>
      <c r="E27" s="17" t="s">
        <v>48</v>
      </c>
      <c r="F27" s="64">
        <v>532</v>
      </c>
      <c r="G27" s="64">
        <v>598</v>
      </c>
      <c r="H27" s="64">
        <v>2714.7</v>
      </c>
      <c r="I27" s="60">
        <v>2363</v>
      </c>
      <c r="J27" s="108">
        <f t="shared" si="0"/>
        <v>6207.7</v>
      </c>
      <c r="K27" s="125"/>
    </row>
    <row r="28" spans="1:11" ht="14.25" customHeight="1">
      <c r="A28" s="192"/>
      <c r="B28" s="197"/>
      <c r="C28" s="28"/>
      <c r="D28" s="29"/>
      <c r="E28" s="17" t="s">
        <v>49</v>
      </c>
      <c r="F28" s="64">
        <v>128</v>
      </c>
      <c r="G28" s="64"/>
      <c r="H28" s="64"/>
      <c r="I28" s="60"/>
      <c r="J28" s="108">
        <f t="shared" si="0"/>
        <v>128</v>
      </c>
      <c r="K28" s="125"/>
    </row>
    <row r="29" spans="1:11" ht="14.25" customHeight="1">
      <c r="A29" s="192"/>
      <c r="B29" s="197"/>
      <c r="C29" s="28"/>
      <c r="D29" s="29"/>
      <c r="E29" s="17" t="s">
        <v>50</v>
      </c>
      <c r="F29" s="64">
        <v>393</v>
      </c>
      <c r="G29" s="64">
        <v>252</v>
      </c>
      <c r="H29" s="64"/>
      <c r="I29" s="60"/>
      <c r="J29" s="108">
        <f t="shared" si="0"/>
        <v>645</v>
      </c>
      <c r="K29" s="125"/>
    </row>
    <row r="30" spans="1:11" ht="14.25" hidden="1" customHeight="1">
      <c r="A30" s="192"/>
      <c r="B30" s="197"/>
      <c r="C30" s="28"/>
      <c r="D30" s="29"/>
      <c r="E30" s="17" t="s">
        <v>51</v>
      </c>
      <c r="F30" s="64"/>
      <c r="G30" s="64"/>
      <c r="H30" s="64"/>
      <c r="I30" s="60"/>
      <c r="J30" s="108">
        <f t="shared" si="0"/>
        <v>0</v>
      </c>
      <c r="K30" s="125"/>
    </row>
    <row r="31" spans="1:11" ht="14.25" customHeight="1">
      <c r="A31" s="192"/>
      <c r="B31" s="197"/>
      <c r="C31" s="30"/>
      <c r="D31" s="23"/>
      <c r="E31" s="24" t="s">
        <v>46</v>
      </c>
      <c r="F31" s="135">
        <f>SUM(F26:F29)</f>
        <v>1053</v>
      </c>
      <c r="G31" s="135">
        <f>SUM(G26:G29)</f>
        <v>958</v>
      </c>
      <c r="H31" s="135">
        <f t="shared" ref="H31" si="3">SUM(H26:H29)</f>
        <v>3374.7</v>
      </c>
      <c r="I31" s="135">
        <f>SUM(I26:I29)</f>
        <v>7279.2</v>
      </c>
      <c r="J31" s="110">
        <f t="shared" si="0"/>
        <v>12664.9</v>
      </c>
      <c r="K31" s="125"/>
    </row>
    <row r="32" spans="1:11" ht="14.25" customHeight="1">
      <c r="A32" s="192"/>
      <c r="B32" s="197"/>
      <c r="C32" s="28" t="s">
        <v>9</v>
      </c>
      <c r="D32" s="29"/>
      <c r="E32" s="25" t="s">
        <v>47</v>
      </c>
      <c r="F32" s="63">
        <v>15</v>
      </c>
      <c r="G32" s="63">
        <v>104</v>
      </c>
      <c r="H32" s="63">
        <v>1178</v>
      </c>
      <c r="I32" s="61">
        <v>3677.2</v>
      </c>
      <c r="J32" s="109">
        <f t="shared" si="0"/>
        <v>4974.2</v>
      </c>
      <c r="K32" s="125"/>
    </row>
    <row r="33" spans="1:11" ht="14.25" customHeight="1">
      <c r="A33" s="192"/>
      <c r="B33" s="197"/>
      <c r="C33" s="28"/>
      <c r="D33" s="29"/>
      <c r="E33" s="17" t="s">
        <v>48</v>
      </c>
      <c r="F33" s="64">
        <v>107.4</v>
      </c>
      <c r="G33" s="64">
        <v>327</v>
      </c>
      <c r="H33" s="64">
        <v>5610.2</v>
      </c>
      <c r="I33" s="60">
        <v>5772.4</v>
      </c>
      <c r="J33" s="108">
        <f t="shared" si="0"/>
        <v>11817</v>
      </c>
      <c r="K33" s="125"/>
    </row>
    <row r="34" spans="1:11" ht="14.25" customHeight="1">
      <c r="A34" s="192"/>
      <c r="B34" s="197"/>
      <c r="C34" s="28"/>
      <c r="D34" s="29"/>
      <c r="E34" s="17" t="s">
        <v>49</v>
      </c>
      <c r="F34" s="64">
        <v>901.2</v>
      </c>
      <c r="G34" s="64">
        <v>532.79999999999995</v>
      </c>
      <c r="H34" s="64"/>
      <c r="I34" s="60"/>
      <c r="J34" s="108">
        <f t="shared" si="0"/>
        <v>1434</v>
      </c>
      <c r="K34" s="125"/>
    </row>
    <row r="35" spans="1:11" ht="14.25" customHeight="1">
      <c r="A35" s="192"/>
      <c r="B35" s="197"/>
      <c r="C35" s="28"/>
      <c r="D35" s="29"/>
      <c r="E35" s="17" t="s">
        <v>50</v>
      </c>
      <c r="F35" s="64">
        <v>520.6</v>
      </c>
      <c r="G35" s="64"/>
      <c r="H35" s="64"/>
      <c r="I35" s="60"/>
      <c r="J35" s="108">
        <f t="shared" si="0"/>
        <v>520.6</v>
      </c>
      <c r="K35" s="125"/>
    </row>
    <row r="36" spans="1:11" ht="14.25" hidden="1" customHeight="1">
      <c r="A36" s="192"/>
      <c r="B36" s="197"/>
      <c r="C36" s="28"/>
      <c r="D36" s="29"/>
      <c r="E36" s="17" t="s">
        <v>51</v>
      </c>
      <c r="F36" s="64"/>
      <c r="G36" s="64"/>
      <c r="H36" s="64"/>
      <c r="I36" s="60"/>
      <c r="J36" s="108">
        <f t="shared" si="0"/>
        <v>0</v>
      </c>
      <c r="K36" s="125"/>
    </row>
    <row r="37" spans="1:11" ht="14.25" customHeight="1">
      <c r="A37" s="192"/>
      <c r="B37" s="197"/>
      <c r="C37" s="28"/>
      <c r="D37" s="21"/>
      <c r="E37" s="18" t="s">
        <v>46</v>
      </c>
      <c r="F37" s="61">
        <f>SUM(F32:F36)</f>
        <v>1544.2</v>
      </c>
      <c r="G37" s="61">
        <f t="shared" ref="G37:I37" si="4">SUM(G32:G36)</f>
        <v>963.8</v>
      </c>
      <c r="H37" s="61">
        <f t="shared" si="4"/>
        <v>6788.2</v>
      </c>
      <c r="I37" s="61">
        <f t="shared" si="4"/>
        <v>9449.5999999999985</v>
      </c>
      <c r="J37" s="109">
        <f t="shared" si="0"/>
        <v>18745.8</v>
      </c>
      <c r="K37" s="125"/>
    </row>
    <row r="38" spans="1:11" ht="14.25" customHeight="1">
      <c r="A38" s="192"/>
      <c r="B38" s="197"/>
      <c r="C38" s="26" t="s">
        <v>10</v>
      </c>
      <c r="D38" s="27"/>
      <c r="E38" s="14" t="s">
        <v>47</v>
      </c>
      <c r="F38" s="57">
        <v>40</v>
      </c>
      <c r="G38" s="57">
        <v>79</v>
      </c>
      <c r="H38" s="57">
        <v>238</v>
      </c>
      <c r="I38" s="59">
        <v>4764.5</v>
      </c>
      <c r="J38" s="107">
        <f t="shared" si="0"/>
        <v>5121.5</v>
      </c>
      <c r="K38" s="125"/>
    </row>
    <row r="39" spans="1:11" ht="14.25" customHeight="1">
      <c r="A39" s="192"/>
      <c r="B39" s="197"/>
      <c r="C39" s="15"/>
      <c r="D39" s="16"/>
      <c r="E39" s="17" t="s">
        <v>48</v>
      </c>
      <c r="F39" s="64">
        <v>155.69999999999999</v>
      </c>
      <c r="G39" s="64">
        <v>88</v>
      </c>
      <c r="H39" s="64">
        <v>3019.5</v>
      </c>
      <c r="I39" s="60">
        <v>5161.5</v>
      </c>
      <c r="J39" s="108">
        <f t="shared" si="0"/>
        <v>8424.7000000000007</v>
      </c>
      <c r="K39" s="125"/>
    </row>
    <row r="40" spans="1:11" ht="14.25" customHeight="1">
      <c r="A40" s="192"/>
      <c r="B40" s="197"/>
      <c r="C40" s="15"/>
      <c r="D40" s="16"/>
      <c r="E40" s="17" t="s">
        <v>49</v>
      </c>
      <c r="F40" s="64">
        <v>568</v>
      </c>
      <c r="G40" s="64">
        <v>461.4</v>
      </c>
      <c r="H40" s="64"/>
      <c r="I40" s="60"/>
      <c r="J40" s="108">
        <f t="shared" si="0"/>
        <v>1029.4000000000001</v>
      </c>
      <c r="K40" s="125"/>
    </row>
    <row r="41" spans="1:11" ht="14.25" customHeight="1">
      <c r="A41" s="192"/>
      <c r="B41" s="197"/>
      <c r="C41" s="15"/>
      <c r="D41" s="16"/>
      <c r="E41" s="17" t="s">
        <v>50</v>
      </c>
      <c r="F41" s="64">
        <v>78.599999999999994</v>
      </c>
      <c r="G41" s="64"/>
      <c r="H41" s="64"/>
      <c r="I41" s="60"/>
      <c r="J41" s="108">
        <f t="shared" si="0"/>
        <v>78.599999999999994</v>
      </c>
      <c r="K41" s="125"/>
    </row>
    <row r="42" spans="1:11" ht="14.25" hidden="1" customHeight="1">
      <c r="A42" s="192"/>
      <c r="B42" s="197"/>
      <c r="C42" s="15"/>
      <c r="D42" s="16"/>
      <c r="E42" s="17" t="s">
        <v>51</v>
      </c>
      <c r="F42" s="64"/>
      <c r="G42" s="64"/>
      <c r="H42" s="64"/>
      <c r="I42" s="60"/>
      <c r="J42" s="108">
        <f t="shared" si="0"/>
        <v>0</v>
      </c>
      <c r="K42" s="125"/>
    </row>
    <row r="43" spans="1:11" ht="14.25" customHeight="1">
      <c r="A43" s="192"/>
      <c r="B43" s="197"/>
      <c r="C43" s="31"/>
      <c r="D43" s="23"/>
      <c r="E43" s="24" t="s">
        <v>46</v>
      </c>
      <c r="F43" s="135">
        <f>SUM(F38:F42)</f>
        <v>842.30000000000007</v>
      </c>
      <c r="G43" s="135">
        <f t="shared" ref="G43" si="5">SUM(G38:G42)</f>
        <v>628.4</v>
      </c>
      <c r="H43" s="135">
        <f t="shared" ref="H43" si="6">SUM(H38:H42)</f>
        <v>3257.5</v>
      </c>
      <c r="I43" s="135">
        <f t="shared" ref="I43" si="7">SUM(I38:I42)</f>
        <v>9926</v>
      </c>
      <c r="J43" s="110">
        <f t="shared" si="0"/>
        <v>14654.2</v>
      </c>
      <c r="K43" s="125"/>
    </row>
    <row r="44" spans="1:11" ht="14.25" customHeight="1">
      <c r="A44" s="192"/>
      <c r="B44" s="197"/>
      <c r="C44" s="28" t="s">
        <v>11</v>
      </c>
      <c r="D44" s="29"/>
      <c r="E44" s="25" t="s">
        <v>47</v>
      </c>
      <c r="F44" s="63"/>
      <c r="G44" s="63"/>
      <c r="H44" s="63"/>
      <c r="I44" s="61"/>
      <c r="J44" s="109">
        <f t="shared" si="0"/>
        <v>0</v>
      </c>
      <c r="K44" s="125"/>
    </row>
    <row r="45" spans="1:11" ht="14.25" customHeight="1">
      <c r="A45" s="192"/>
      <c r="B45" s="197"/>
      <c r="C45" s="15"/>
      <c r="D45" s="16"/>
      <c r="E45" s="17" t="s">
        <v>48</v>
      </c>
      <c r="F45" s="64"/>
      <c r="G45" s="64"/>
      <c r="H45" s="64">
        <v>51</v>
      </c>
      <c r="I45" s="60"/>
      <c r="J45" s="108">
        <f t="shared" si="0"/>
        <v>51</v>
      </c>
      <c r="K45" s="125"/>
    </row>
    <row r="46" spans="1:11" ht="14.25" customHeight="1">
      <c r="A46" s="192"/>
      <c r="B46" s="197"/>
      <c r="C46" s="15"/>
      <c r="D46" s="16"/>
      <c r="E46" s="17" t="s">
        <v>49</v>
      </c>
      <c r="F46" s="64">
        <v>77</v>
      </c>
      <c r="G46" s="64">
        <v>46</v>
      </c>
      <c r="H46" s="64"/>
      <c r="I46" s="60"/>
      <c r="J46" s="108">
        <f t="shared" si="0"/>
        <v>123</v>
      </c>
      <c r="K46" s="125"/>
    </row>
    <row r="47" spans="1:11" ht="14.25" customHeight="1">
      <c r="A47" s="192"/>
      <c r="B47" s="197"/>
      <c r="C47" s="15"/>
      <c r="D47" s="16"/>
      <c r="E47" s="17" t="s">
        <v>50</v>
      </c>
      <c r="F47" s="64"/>
      <c r="G47" s="64"/>
      <c r="H47" s="64"/>
      <c r="I47" s="60"/>
      <c r="J47" s="108">
        <f t="shared" si="0"/>
        <v>0</v>
      </c>
      <c r="K47" s="125"/>
    </row>
    <row r="48" spans="1:11" ht="14.25" hidden="1" customHeight="1">
      <c r="A48" s="192"/>
      <c r="B48" s="197"/>
      <c r="C48" s="15"/>
      <c r="D48" s="16"/>
      <c r="E48" s="17" t="s">
        <v>51</v>
      </c>
      <c r="F48" s="64"/>
      <c r="G48" s="64"/>
      <c r="H48" s="64"/>
      <c r="I48" s="60"/>
      <c r="J48" s="108">
        <f t="shared" si="0"/>
        <v>0</v>
      </c>
      <c r="K48" s="125"/>
    </row>
    <row r="49" spans="1:11" ht="14.25" customHeight="1">
      <c r="A49" s="192"/>
      <c r="B49" s="197"/>
      <c r="C49" s="31"/>
      <c r="D49" s="23"/>
      <c r="E49" s="32" t="s">
        <v>46</v>
      </c>
      <c r="F49" s="135">
        <f>SUM(F44:F47)</f>
        <v>77</v>
      </c>
      <c r="G49" s="135">
        <f t="shared" ref="G49:H49" si="8">SUM(G44:G47)</f>
        <v>46</v>
      </c>
      <c r="H49" s="135">
        <f t="shared" si="8"/>
        <v>51</v>
      </c>
      <c r="I49" s="135">
        <f>SUM(I44:I47)</f>
        <v>0</v>
      </c>
      <c r="J49" s="110">
        <f t="shared" si="0"/>
        <v>174</v>
      </c>
      <c r="K49" s="125"/>
    </row>
    <row r="50" spans="1:11" ht="18" customHeight="1">
      <c r="A50" s="192"/>
      <c r="B50" s="198"/>
      <c r="C50" s="33"/>
      <c r="D50" s="65"/>
      <c r="E50" s="35"/>
      <c r="F50" s="149">
        <f>F13+F19+F25+F31+F37+F43+F49</f>
        <v>8187.4</v>
      </c>
      <c r="G50" s="149">
        <f>G13+G19+G25+G31+G37+G43+G49</f>
        <v>7002.9</v>
      </c>
      <c r="H50" s="149">
        <f>H13+H19+H25+H31+H37+H43+H49</f>
        <v>47984.299999999996</v>
      </c>
      <c r="I50" s="149">
        <f>I13+I19+I25+I31+I37+I43+I49</f>
        <v>110257.1</v>
      </c>
      <c r="J50" s="147">
        <f t="shared" si="0"/>
        <v>173431.7</v>
      </c>
      <c r="K50" s="125"/>
    </row>
    <row r="51" spans="1:11" ht="14.25" customHeight="1">
      <c r="A51" s="192"/>
      <c r="B51" s="196" t="s">
        <v>12</v>
      </c>
      <c r="C51" s="28" t="s">
        <v>63</v>
      </c>
      <c r="D51" s="29"/>
      <c r="E51" s="25" t="s">
        <v>47</v>
      </c>
      <c r="F51" s="63"/>
      <c r="G51" s="63"/>
      <c r="H51" s="63"/>
      <c r="I51" s="61"/>
      <c r="J51" s="109">
        <f>SUM(F51:I51)</f>
        <v>0</v>
      </c>
      <c r="K51" s="125"/>
    </row>
    <row r="52" spans="1:11" ht="14.25" customHeight="1">
      <c r="A52" s="192"/>
      <c r="B52" s="197"/>
      <c r="C52" s="15"/>
      <c r="D52" s="16"/>
      <c r="E52" s="17" t="s">
        <v>48</v>
      </c>
      <c r="F52" s="64"/>
      <c r="G52" s="64"/>
      <c r="H52" s="64">
        <v>70</v>
      </c>
      <c r="I52" s="60"/>
      <c r="J52" s="108">
        <f>SUM(F52:I52)</f>
        <v>70</v>
      </c>
      <c r="K52" s="125"/>
    </row>
    <row r="53" spans="1:11" ht="14.25" customHeight="1">
      <c r="A53" s="192"/>
      <c r="B53" s="197"/>
      <c r="C53" s="15"/>
      <c r="D53" s="16"/>
      <c r="E53" s="17" t="s">
        <v>49</v>
      </c>
      <c r="F53" s="64"/>
      <c r="G53" s="64"/>
      <c r="H53" s="64"/>
      <c r="I53" s="60"/>
      <c r="J53" s="108">
        <f>SUM(F53:I53)</f>
        <v>0</v>
      </c>
      <c r="K53" s="125"/>
    </row>
    <row r="54" spans="1:11" ht="14.25" customHeight="1">
      <c r="A54" s="192"/>
      <c r="B54" s="197"/>
      <c r="C54" s="15"/>
      <c r="D54" s="16"/>
      <c r="E54" s="17" t="s">
        <v>50</v>
      </c>
      <c r="F54" s="64"/>
      <c r="G54" s="64"/>
      <c r="H54" s="64"/>
      <c r="I54" s="60"/>
      <c r="J54" s="108">
        <f>SUM(F54:I54)</f>
        <v>0</v>
      </c>
      <c r="K54" s="125"/>
    </row>
    <row r="55" spans="1:11" ht="14.25" customHeight="1">
      <c r="A55" s="192"/>
      <c r="B55" s="197"/>
      <c r="C55" s="31"/>
      <c r="D55" s="23"/>
      <c r="E55" s="32" t="s">
        <v>46</v>
      </c>
      <c r="F55" s="135">
        <f>SUM(F51:F54)</f>
        <v>0</v>
      </c>
      <c r="G55" s="135">
        <f>SUM(G51:G54)</f>
        <v>0</v>
      </c>
      <c r="H55" s="135">
        <f>SUM(H51:H54)</f>
        <v>70</v>
      </c>
      <c r="I55" s="135">
        <f>SUM(I51:I54)</f>
        <v>0</v>
      </c>
      <c r="J55" s="110">
        <f>SUM(F55:I55)</f>
        <v>70</v>
      </c>
      <c r="K55" s="125"/>
    </row>
    <row r="56" spans="1:11" ht="14.25" customHeight="1">
      <c r="A56" s="192"/>
      <c r="B56" s="197"/>
      <c r="C56" s="28" t="s">
        <v>13</v>
      </c>
      <c r="D56" s="29"/>
      <c r="E56" s="25" t="s">
        <v>47</v>
      </c>
      <c r="F56" s="63">
        <v>40.200000000000003</v>
      </c>
      <c r="G56" s="63">
        <v>264.5</v>
      </c>
      <c r="H56" s="63">
        <v>951</v>
      </c>
      <c r="I56" s="61">
        <v>2369.1999999999998</v>
      </c>
      <c r="J56" s="109">
        <f t="shared" si="0"/>
        <v>3624.8999999999996</v>
      </c>
      <c r="K56" s="125"/>
    </row>
    <row r="57" spans="1:11" ht="14.25" customHeight="1">
      <c r="A57" s="192"/>
      <c r="B57" s="197"/>
      <c r="C57" s="28"/>
      <c r="D57" s="29"/>
      <c r="E57" s="17" t="s">
        <v>48</v>
      </c>
      <c r="F57" s="64">
        <v>220</v>
      </c>
      <c r="G57" s="64">
        <v>195</v>
      </c>
      <c r="H57" s="64">
        <v>4673.3999999999996</v>
      </c>
      <c r="I57" s="60">
        <v>1624</v>
      </c>
      <c r="J57" s="108">
        <f t="shared" si="0"/>
        <v>6712.4</v>
      </c>
      <c r="K57" s="125"/>
    </row>
    <row r="58" spans="1:11" ht="14.25" customHeight="1">
      <c r="A58" s="192"/>
      <c r="B58" s="197"/>
      <c r="C58" s="28"/>
      <c r="D58" s="29"/>
      <c r="E58" s="17" t="s">
        <v>49</v>
      </c>
      <c r="F58" s="64"/>
      <c r="G58" s="64"/>
      <c r="H58" s="64"/>
      <c r="I58" s="60"/>
      <c r="J58" s="108">
        <f t="shared" si="0"/>
        <v>0</v>
      </c>
      <c r="K58" s="125"/>
    </row>
    <row r="59" spans="1:11" ht="14.25" customHeight="1">
      <c r="A59" s="192"/>
      <c r="B59" s="197"/>
      <c r="C59" s="28"/>
      <c r="D59" s="29"/>
      <c r="E59" s="17" t="s">
        <v>50</v>
      </c>
      <c r="F59" s="64">
        <v>1006.6</v>
      </c>
      <c r="G59" s="64">
        <v>520</v>
      </c>
      <c r="H59" s="64"/>
      <c r="I59" s="60"/>
      <c r="J59" s="108">
        <f t="shared" si="0"/>
        <v>1526.6</v>
      </c>
      <c r="K59" s="125"/>
    </row>
    <row r="60" spans="1:11" ht="14.25" hidden="1" customHeight="1">
      <c r="A60" s="192"/>
      <c r="B60" s="197"/>
      <c r="C60" s="28"/>
      <c r="D60" s="29"/>
      <c r="E60" s="17" t="s">
        <v>51</v>
      </c>
      <c r="F60" s="64"/>
      <c r="G60" s="64"/>
      <c r="H60" s="64"/>
      <c r="I60" s="60"/>
      <c r="J60" s="108">
        <f t="shared" si="0"/>
        <v>0</v>
      </c>
      <c r="K60" s="125"/>
    </row>
    <row r="61" spans="1:11" ht="14.25" customHeight="1">
      <c r="A61" s="192"/>
      <c r="B61" s="197"/>
      <c r="C61" s="28"/>
      <c r="D61" s="21"/>
      <c r="E61" s="18" t="s">
        <v>46</v>
      </c>
      <c r="F61" s="135">
        <f>SUM(F56:F60)</f>
        <v>1266.8</v>
      </c>
      <c r="G61" s="135">
        <f t="shared" ref="G61" si="9">SUM(G56:G60)</f>
        <v>979.5</v>
      </c>
      <c r="H61" s="135">
        <f>SUM(H56:H60)</f>
        <v>5624.4</v>
      </c>
      <c r="I61" s="135">
        <f>SUM(I56:I60)</f>
        <v>3993.2</v>
      </c>
      <c r="J61" s="109">
        <f t="shared" si="0"/>
        <v>11863.9</v>
      </c>
      <c r="K61" s="125"/>
    </row>
    <row r="62" spans="1:11" ht="14.25" customHeight="1">
      <c r="A62" s="192"/>
      <c r="B62" s="197"/>
      <c r="C62" s="26" t="s">
        <v>14</v>
      </c>
      <c r="D62" s="27"/>
      <c r="E62" s="14" t="s">
        <v>47</v>
      </c>
      <c r="F62" s="57">
        <v>115.3</v>
      </c>
      <c r="G62" s="57">
        <v>167.3</v>
      </c>
      <c r="H62" s="57">
        <v>953.1</v>
      </c>
      <c r="I62" s="59">
        <v>3009.2</v>
      </c>
      <c r="J62" s="107">
        <f t="shared" si="0"/>
        <v>4244.8999999999996</v>
      </c>
      <c r="K62" s="125"/>
    </row>
    <row r="63" spans="1:11" ht="14.25" customHeight="1">
      <c r="A63" s="192"/>
      <c r="B63" s="197"/>
      <c r="C63" s="15"/>
      <c r="D63" s="16"/>
      <c r="E63" s="17" t="s">
        <v>48</v>
      </c>
      <c r="F63" s="64">
        <v>87.1</v>
      </c>
      <c r="G63" s="64">
        <v>392.1</v>
      </c>
      <c r="H63" s="64">
        <v>5579.3</v>
      </c>
      <c r="I63" s="60">
        <v>2134.8000000000002</v>
      </c>
      <c r="J63" s="108">
        <f t="shared" si="0"/>
        <v>8193.2999999999993</v>
      </c>
      <c r="K63" s="125"/>
    </row>
    <row r="64" spans="1:11" ht="14.25" customHeight="1">
      <c r="A64" s="192"/>
      <c r="B64" s="197"/>
      <c r="C64" s="15"/>
      <c r="D64" s="16"/>
      <c r="E64" s="17" t="s">
        <v>49</v>
      </c>
      <c r="F64" s="64"/>
      <c r="G64" s="64"/>
      <c r="H64" s="64"/>
      <c r="I64" s="60"/>
      <c r="J64" s="108">
        <f t="shared" si="0"/>
        <v>0</v>
      </c>
      <c r="K64" s="125"/>
    </row>
    <row r="65" spans="1:12" ht="14.25" customHeight="1">
      <c r="A65" s="192"/>
      <c r="B65" s="197"/>
      <c r="C65" s="15"/>
      <c r="D65" s="16"/>
      <c r="E65" s="17" t="s">
        <v>50</v>
      </c>
      <c r="F65" s="64">
        <v>1191.0999999999999</v>
      </c>
      <c r="G65" s="64">
        <v>605.29999999999995</v>
      </c>
      <c r="H65" s="64"/>
      <c r="I65" s="60"/>
      <c r="J65" s="108">
        <f t="shared" si="0"/>
        <v>1796.3999999999999</v>
      </c>
      <c r="K65" s="125"/>
    </row>
    <row r="66" spans="1:12" ht="14.25" hidden="1" customHeight="1">
      <c r="A66" s="192"/>
      <c r="B66" s="197"/>
      <c r="C66" s="15"/>
      <c r="D66" s="16"/>
      <c r="E66" s="17" t="s">
        <v>51</v>
      </c>
      <c r="F66" s="64"/>
      <c r="G66" s="64"/>
      <c r="H66" s="64"/>
      <c r="I66" s="60"/>
      <c r="J66" s="108">
        <f t="shared" si="0"/>
        <v>0</v>
      </c>
      <c r="K66" s="125"/>
    </row>
    <row r="67" spans="1:12" ht="14.25" customHeight="1">
      <c r="A67" s="192"/>
      <c r="B67" s="197"/>
      <c r="C67" s="31"/>
      <c r="D67" s="23"/>
      <c r="E67" s="24" t="s">
        <v>46</v>
      </c>
      <c r="F67" s="135">
        <f>SUM(F62:F66)</f>
        <v>1393.5</v>
      </c>
      <c r="G67" s="135">
        <f t="shared" ref="G67" si="10">SUM(G62:G66)</f>
        <v>1164.7</v>
      </c>
      <c r="H67" s="135">
        <f t="shared" ref="H67" si="11">SUM(H62:H66)</f>
        <v>6532.4000000000005</v>
      </c>
      <c r="I67" s="135">
        <f t="shared" ref="I67" si="12">SUM(I62:I66)</f>
        <v>5144</v>
      </c>
      <c r="J67" s="110">
        <f t="shared" si="0"/>
        <v>14234.6</v>
      </c>
      <c r="K67" s="125"/>
    </row>
    <row r="68" spans="1:12" ht="14.25" customHeight="1">
      <c r="A68" s="192"/>
      <c r="B68" s="197"/>
      <c r="C68" s="28" t="s">
        <v>15</v>
      </c>
      <c r="D68" s="29"/>
      <c r="E68" s="25" t="s">
        <v>47</v>
      </c>
      <c r="F68" s="63">
        <v>290.2</v>
      </c>
      <c r="G68" s="63">
        <v>270.60000000000002</v>
      </c>
      <c r="H68" s="63">
        <v>976.1</v>
      </c>
      <c r="I68" s="61">
        <v>4344.2</v>
      </c>
      <c r="J68" s="109">
        <f t="shared" si="0"/>
        <v>5881.1</v>
      </c>
      <c r="K68" s="125"/>
    </row>
    <row r="69" spans="1:12" ht="14.25" customHeight="1">
      <c r="A69" s="192"/>
      <c r="B69" s="197"/>
      <c r="C69" s="15"/>
      <c r="D69" s="16"/>
      <c r="E69" s="17" t="s">
        <v>48</v>
      </c>
      <c r="F69" s="64">
        <v>707.8</v>
      </c>
      <c r="G69" s="64">
        <v>1084.9000000000001</v>
      </c>
      <c r="H69" s="64">
        <v>7493.6</v>
      </c>
      <c r="I69" s="60">
        <v>1613.7</v>
      </c>
      <c r="J69" s="108">
        <f t="shared" si="0"/>
        <v>10900.000000000002</v>
      </c>
      <c r="K69" s="125"/>
    </row>
    <row r="70" spans="1:12" ht="14.25" customHeight="1">
      <c r="A70" s="192"/>
      <c r="B70" s="197"/>
      <c r="C70" s="15"/>
      <c r="D70" s="16"/>
      <c r="E70" s="17" t="s">
        <v>49</v>
      </c>
      <c r="F70" s="64"/>
      <c r="G70" s="64"/>
      <c r="H70" s="64"/>
      <c r="I70" s="60"/>
      <c r="J70" s="108">
        <f t="shared" si="0"/>
        <v>0</v>
      </c>
      <c r="K70" s="125"/>
    </row>
    <row r="71" spans="1:12" ht="14.25" customHeight="1">
      <c r="A71" s="192"/>
      <c r="B71" s="197"/>
      <c r="C71" s="15"/>
      <c r="D71" s="16"/>
      <c r="E71" s="17" t="s">
        <v>50</v>
      </c>
      <c r="F71" s="64">
        <v>408.3</v>
      </c>
      <c r="G71" s="64">
        <v>190.5</v>
      </c>
      <c r="H71" s="64"/>
      <c r="I71" s="60"/>
      <c r="J71" s="108">
        <f t="shared" si="0"/>
        <v>598.79999999999995</v>
      </c>
      <c r="K71" s="125"/>
    </row>
    <row r="72" spans="1:12" ht="14.25" hidden="1" customHeight="1">
      <c r="A72" s="192"/>
      <c r="B72" s="197"/>
      <c r="C72" s="15"/>
      <c r="D72" s="16"/>
      <c r="E72" s="17" t="s">
        <v>51</v>
      </c>
      <c r="F72" s="64"/>
      <c r="G72" s="64"/>
      <c r="H72" s="64"/>
      <c r="I72" s="60"/>
      <c r="J72" s="108">
        <f t="shared" si="0"/>
        <v>0</v>
      </c>
      <c r="K72" s="125"/>
    </row>
    <row r="73" spans="1:12" ht="14.25" customHeight="1">
      <c r="A73" s="192"/>
      <c r="B73" s="197"/>
      <c r="C73" s="31"/>
      <c r="D73" s="23"/>
      <c r="E73" s="18" t="s">
        <v>46</v>
      </c>
      <c r="F73" s="62">
        <f>SUM(F68:F72)</f>
        <v>1406.3</v>
      </c>
      <c r="G73" s="62">
        <f t="shared" ref="G73:I73" si="13">SUM(G68:G72)</f>
        <v>1546</v>
      </c>
      <c r="H73" s="62">
        <f t="shared" si="13"/>
        <v>8469.7000000000007</v>
      </c>
      <c r="I73" s="62">
        <f t="shared" si="13"/>
        <v>5957.9</v>
      </c>
      <c r="J73" s="110">
        <f t="shared" ref="J73:J78" si="14">SUM(F73:I73)</f>
        <v>17379.900000000001</v>
      </c>
      <c r="K73" s="125"/>
    </row>
    <row r="74" spans="1:12" ht="13.5" customHeight="1">
      <c r="A74" s="192"/>
      <c r="B74" s="197"/>
      <c r="C74" s="28" t="s">
        <v>61</v>
      </c>
      <c r="D74" s="29"/>
      <c r="E74" s="136" t="s">
        <v>47</v>
      </c>
      <c r="F74" s="63"/>
      <c r="G74" s="63"/>
      <c r="H74" s="63"/>
      <c r="I74" s="61"/>
      <c r="J74" s="109">
        <f t="shared" si="14"/>
        <v>0</v>
      </c>
      <c r="K74" s="126"/>
    </row>
    <row r="75" spans="1:12" ht="13.5" customHeight="1">
      <c r="A75" s="192"/>
      <c r="B75" s="197"/>
      <c r="C75" s="15"/>
      <c r="D75" s="16"/>
      <c r="E75" s="17" t="s">
        <v>48</v>
      </c>
      <c r="F75" s="64"/>
      <c r="G75" s="64"/>
      <c r="H75" s="64">
        <v>133</v>
      </c>
      <c r="I75" s="60"/>
      <c r="J75" s="108">
        <f t="shared" si="14"/>
        <v>133</v>
      </c>
      <c r="K75" s="126"/>
    </row>
    <row r="76" spans="1:12" ht="13.5" customHeight="1">
      <c r="A76" s="192"/>
      <c r="B76" s="197"/>
      <c r="C76" s="15"/>
      <c r="D76" s="16"/>
      <c r="E76" s="17" t="s">
        <v>49</v>
      </c>
      <c r="F76" s="64"/>
      <c r="G76" s="64"/>
      <c r="H76" s="64"/>
      <c r="I76" s="60"/>
      <c r="J76" s="108">
        <f t="shared" si="14"/>
        <v>0</v>
      </c>
      <c r="K76" s="126"/>
    </row>
    <row r="77" spans="1:12" ht="13.5" customHeight="1">
      <c r="A77" s="192"/>
      <c r="B77" s="197"/>
      <c r="C77" s="15"/>
      <c r="D77" s="16"/>
      <c r="E77" s="17" t="s">
        <v>50</v>
      </c>
      <c r="F77" s="64"/>
      <c r="G77" s="64"/>
      <c r="H77" s="64"/>
      <c r="I77" s="60"/>
      <c r="J77" s="108">
        <f t="shared" si="14"/>
        <v>0</v>
      </c>
      <c r="K77" s="126"/>
    </row>
    <row r="78" spans="1:12" ht="13.5" customHeight="1">
      <c r="A78" s="192"/>
      <c r="B78" s="197"/>
      <c r="C78" s="31"/>
      <c r="D78" s="23"/>
      <c r="E78" s="24" t="s">
        <v>46</v>
      </c>
      <c r="F78" s="62">
        <f>SUM(F74:F77)</f>
        <v>0</v>
      </c>
      <c r="G78" s="62">
        <f t="shared" ref="G78:I78" si="15">SUM(G74:G77)</f>
        <v>0</v>
      </c>
      <c r="H78" s="62">
        <f t="shared" si="15"/>
        <v>133</v>
      </c>
      <c r="I78" s="62">
        <f t="shared" si="15"/>
        <v>0</v>
      </c>
      <c r="J78" s="110">
        <f t="shared" si="14"/>
        <v>133</v>
      </c>
      <c r="K78" s="126"/>
    </row>
    <row r="79" spans="1:12" ht="18" customHeight="1">
      <c r="A79" s="192"/>
      <c r="B79" s="198"/>
      <c r="C79" s="33"/>
      <c r="D79" s="33"/>
      <c r="E79" s="35"/>
      <c r="F79" s="148">
        <f>F55+F61+F67+F73+F78</f>
        <v>4066.6000000000004</v>
      </c>
      <c r="G79" s="148">
        <f>G55+G61+G67+G73+G78</f>
        <v>3690.2</v>
      </c>
      <c r="H79" s="148">
        <f>H55+H61+H67+H73+H78</f>
        <v>20829.5</v>
      </c>
      <c r="I79" s="148">
        <f>I55+I61+I67+I73+I78</f>
        <v>15095.1</v>
      </c>
      <c r="J79" s="147">
        <f t="shared" ref="J79:J138" si="16">SUM(F79:I79)</f>
        <v>43681.4</v>
      </c>
      <c r="K79" s="126"/>
      <c r="L79" s="122"/>
    </row>
    <row r="80" spans="1:12" ht="13.5" customHeight="1">
      <c r="A80" s="192"/>
      <c r="B80" s="188" t="s">
        <v>16</v>
      </c>
      <c r="C80" s="28" t="s">
        <v>17</v>
      </c>
      <c r="D80" s="29"/>
      <c r="E80" s="25" t="s">
        <v>47</v>
      </c>
      <c r="F80" s="63"/>
      <c r="G80" s="63"/>
      <c r="H80" s="63">
        <v>82</v>
      </c>
      <c r="I80" s="61">
        <v>1192</v>
      </c>
      <c r="J80" s="109">
        <f t="shared" si="16"/>
        <v>1274</v>
      </c>
      <c r="K80" s="125"/>
    </row>
    <row r="81" spans="1:11" ht="13.5" customHeight="1">
      <c r="A81" s="192"/>
      <c r="B81" s="189"/>
      <c r="C81" s="15"/>
      <c r="D81" s="16"/>
      <c r="E81" s="17" t="s">
        <v>48</v>
      </c>
      <c r="F81" s="64"/>
      <c r="G81" s="64"/>
      <c r="H81" s="64">
        <v>882.2</v>
      </c>
      <c r="I81" s="60">
        <v>1375</v>
      </c>
      <c r="J81" s="108">
        <f t="shared" si="16"/>
        <v>2257.1999999999998</v>
      </c>
      <c r="K81" s="125"/>
    </row>
    <row r="82" spans="1:11" ht="13.5" customHeight="1">
      <c r="A82" s="192"/>
      <c r="B82" s="189"/>
      <c r="C82" s="15"/>
      <c r="D82" s="16"/>
      <c r="E82" s="17" t="s">
        <v>49</v>
      </c>
      <c r="F82" s="64"/>
      <c r="G82" s="64"/>
      <c r="H82" s="64"/>
      <c r="I82" s="60"/>
      <c r="J82" s="108">
        <f t="shared" si="16"/>
        <v>0</v>
      </c>
      <c r="K82" s="125"/>
    </row>
    <row r="83" spans="1:11" ht="13.5" customHeight="1">
      <c r="A83" s="192"/>
      <c r="B83" s="189"/>
      <c r="C83" s="15"/>
      <c r="D83" s="16"/>
      <c r="E83" s="17" t="s">
        <v>50</v>
      </c>
      <c r="F83" s="64">
        <v>45</v>
      </c>
      <c r="G83" s="64"/>
      <c r="H83" s="64"/>
      <c r="I83" s="60"/>
      <c r="J83" s="108">
        <f t="shared" si="16"/>
        <v>45</v>
      </c>
      <c r="K83" s="125"/>
    </row>
    <row r="84" spans="1:11" ht="13.5" hidden="1" customHeight="1">
      <c r="A84" s="192"/>
      <c r="B84" s="189"/>
      <c r="C84" s="15"/>
      <c r="D84" s="16"/>
      <c r="E84" s="17" t="s">
        <v>51</v>
      </c>
      <c r="F84" s="64"/>
      <c r="G84" s="64"/>
      <c r="H84" s="64"/>
      <c r="I84" s="60"/>
      <c r="J84" s="108">
        <f t="shared" si="16"/>
        <v>0</v>
      </c>
      <c r="K84" s="125"/>
    </row>
    <row r="85" spans="1:11" ht="13.5" customHeight="1">
      <c r="A85" s="192"/>
      <c r="B85" s="189"/>
      <c r="C85" s="15"/>
      <c r="D85" s="21"/>
      <c r="E85" s="18" t="s">
        <v>46</v>
      </c>
      <c r="F85" s="61">
        <f>SUM(F80:F83)</f>
        <v>45</v>
      </c>
      <c r="G85" s="61">
        <f t="shared" ref="G85:I85" si="17">SUM(G80:G83)</f>
        <v>0</v>
      </c>
      <c r="H85" s="61">
        <f t="shared" si="17"/>
        <v>964.2</v>
      </c>
      <c r="I85" s="61">
        <f t="shared" si="17"/>
        <v>2567</v>
      </c>
      <c r="J85" s="109">
        <f t="shared" si="16"/>
        <v>3576.2</v>
      </c>
      <c r="K85" s="125"/>
    </row>
    <row r="86" spans="1:11" ht="13.5" customHeight="1">
      <c r="A86" s="192"/>
      <c r="B86" s="189"/>
      <c r="C86" s="26" t="s">
        <v>64</v>
      </c>
      <c r="D86" s="27"/>
      <c r="E86" s="14" t="s">
        <v>47</v>
      </c>
      <c r="F86" s="57"/>
      <c r="G86" s="57"/>
      <c r="H86" s="57"/>
      <c r="I86" s="59"/>
      <c r="J86" s="107">
        <f t="shared" si="16"/>
        <v>0</v>
      </c>
      <c r="K86" s="125"/>
    </row>
    <row r="87" spans="1:11" ht="13.5" customHeight="1">
      <c r="A87" s="192"/>
      <c r="B87" s="189"/>
      <c r="C87" s="15"/>
      <c r="D87" s="16"/>
      <c r="E87" s="17" t="s">
        <v>48</v>
      </c>
      <c r="F87" s="64"/>
      <c r="G87" s="64"/>
      <c r="H87" s="64">
        <v>123</v>
      </c>
      <c r="I87" s="60"/>
      <c r="J87" s="108">
        <f t="shared" si="16"/>
        <v>123</v>
      </c>
      <c r="K87" s="125"/>
    </row>
    <row r="88" spans="1:11" ht="13.5" customHeight="1">
      <c r="A88" s="192"/>
      <c r="B88" s="189"/>
      <c r="C88" s="15"/>
      <c r="D88" s="16"/>
      <c r="E88" s="17" t="s">
        <v>49</v>
      </c>
      <c r="F88" s="64"/>
      <c r="G88" s="64"/>
      <c r="H88" s="64"/>
      <c r="I88" s="60"/>
      <c r="J88" s="108">
        <f t="shared" si="16"/>
        <v>0</v>
      </c>
      <c r="K88" s="125"/>
    </row>
    <row r="89" spans="1:11" ht="13.5" customHeight="1">
      <c r="A89" s="192"/>
      <c r="B89" s="189"/>
      <c r="C89" s="15"/>
      <c r="D89" s="16"/>
      <c r="E89" s="17" t="s">
        <v>50</v>
      </c>
      <c r="F89" s="64"/>
      <c r="G89" s="64"/>
      <c r="H89" s="64"/>
      <c r="I89" s="60"/>
      <c r="J89" s="108">
        <f t="shared" si="16"/>
        <v>0</v>
      </c>
      <c r="K89" s="125"/>
    </row>
    <row r="90" spans="1:11" ht="13.5" hidden="1" customHeight="1">
      <c r="A90" s="192"/>
      <c r="B90" s="189"/>
      <c r="C90" s="15"/>
      <c r="D90" s="16"/>
      <c r="E90" s="17" t="s">
        <v>51</v>
      </c>
      <c r="F90" s="64"/>
      <c r="G90" s="64"/>
      <c r="H90" s="64"/>
      <c r="I90" s="60"/>
      <c r="J90" s="108">
        <f t="shared" si="16"/>
        <v>0</v>
      </c>
      <c r="K90" s="125"/>
    </row>
    <row r="91" spans="1:11" ht="13.5" customHeight="1">
      <c r="A91" s="192"/>
      <c r="B91" s="189"/>
      <c r="C91" s="31"/>
      <c r="D91" s="23"/>
      <c r="E91" s="24" t="s">
        <v>46</v>
      </c>
      <c r="F91" s="62">
        <f>SUM(F86:F90)</f>
        <v>0</v>
      </c>
      <c r="G91" s="62">
        <f t="shared" ref="G91:H91" si="18">SUM(G86:G90)</f>
        <v>0</v>
      </c>
      <c r="H91" s="62">
        <f t="shared" si="18"/>
        <v>123</v>
      </c>
      <c r="I91" s="62">
        <f>SUM(I86:I90)</f>
        <v>0</v>
      </c>
      <c r="J91" s="110">
        <f t="shared" si="16"/>
        <v>123</v>
      </c>
      <c r="K91" s="125"/>
    </row>
    <row r="92" spans="1:11" ht="13.5" hidden="1" customHeight="1">
      <c r="A92" s="192"/>
      <c r="B92" s="189"/>
      <c r="C92" s="28" t="s">
        <v>57</v>
      </c>
      <c r="D92" s="29"/>
      <c r="E92" s="25" t="s">
        <v>47</v>
      </c>
      <c r="F92" s="61"/>
      <c r="G92" s="61"/>
      <c r="H92" s="61"/>
      <c r="I92" s="61"/>
      <c r="J92" s="109">
        <f t="shared" si="16"/>
        <v>0</v>
      </c>
      <c r="K92" s="125"/>
    </row>
    <row r="93" spans="1:11" ht="13.5" hidden="1" customHeight="1">
      <c r="A93" s="192"/>
      <c r="B93" s="189"/>
      <c r="C93" s="15"/>
      <c r="D93" s="16"/>
      <c r="E93" s="17" t="s">
        <v>48</v>
      </c>
      <c r="F93" s="60"/>
      <c r="G93" s="60"/>
      <c r="H93" s="60"/>
      <c r="I93" s="60"/>
      <c r="J93" s="108">
        <f t="shared" si="16"/>
        <v>0</v>
      </c>
      <c r="K93" s="125"/>
    </row>
    <row r="94" spans="1:11" ht="13.5" hidden="1" customHeight="1">
      <c r="A94" s="192"/>
      <c r="B94" s="189"/>
      <c r="C94" s="15"/>
      <c r="D94" s="16"/>
      <c r="E94" s="17" t="s">
        <v>49</v>
      </c>
      <c r="F94" s="60"/>
      <c r="G94" s="60"/>
      <c r="H94" s="60"/>
      <c r="I94" s="60"/>
      <c r="J94" s="108">
        <f t="shared" si="16"/>
        <v>0</v>
      </c>
      <c r="K94" s="125"/>
    </row>
    <row r="95" spans="1:11" ht="13.5" hidden="1" customHeight="1">
      <c r="A95" s="192"/>
      <c r="B95" s="189"/>
      <c r="C95" s="15"/>
      <c r="D95" s="16"/>
      <c r="E95" s="17" t="s">
        <v>50</v>
      </c>
      <c r="F95" s="60"/>
      <c r="G95" s="60"/>
      <c r="H95" s="60"/>
      <c r="I95" s="60"/>
      <c r="J95" s="108">
        <f t="shared" si="16"/>
        <v>0</v>
      </c>
      <c r="K95" s="125"/>
    </row>
    <row r="96" spans="1:11" ht="13.5" hidden="1" customHeight="1">
      <c r="A96" s="192"/>
      <c r="B96" s="189"/>
      <c r="C96" s="15"/>
      <c r="D96" s="16"/>
      <c r="E96" s="17" t="s">
        <v>51</v>
      </c>
      <c r="F96" s="60"/>
      <c r="G96" s="60"/>
      <c r="H96" s="60"/>
      <c r="I96" s="60"/>
      <c r="J96" s="108">
        <f t="shared" si="16"/>
        <v>0</v>
      </c>
      <c r="K96" s="125"/>
    </row>
    <row r="97" spans="1:11" ht="13.5" hidden="1" customHeight="1">
      <c r="A97" s="192"/>
      <c r="B97" s="189"/>
      <c r="C97" s="15"/>
      <c r="D97" s="21"/>
      <c r="E97" s="18" t="s">
        <v>46</v>
      </c>
      <c r="F97" s="61"/>
      <c r="G97" s="61"/>
      <c r="H97" s="61"/>
      <c r="I97" s="61"/>
      <c r="J97" s="109">
        <f t="shared" si="16"/>
        <v>0</v>
      </c>
      <c r="K97" s="125"/>
    </row>
    <row r="98" spans="1:11" ht="13.5" customHeight="1">
      <c r="A98" s="192"/>
      <c r="B98" s="189"/>
      <c r="C98" s="26" t="s">
        <v>18</v>
      </c>
      <c r="D98" s="27"/>
      <c r="E98" s="14" t="s">
        <v>47</v>
      </c>
      <c r="F98" s="57">
        <v>45</v>
      </c>
      <c r="G98" s="57">
        <v>34.5</v>
      </c>
      <c r="H98" s="57"/>
      <c r="I98" s="59">
        <v>1471.5</v>
      </c>
      <c r="J98" s="107">
        <f t="shared" si="16"/>
        <v>1551</v>
      </c>
      <c r="K98" s="125"/>
    </row>
    <row r="99" spans="1:11" ht="13.5" customHeight="1">
      <c r="A99" s="192"/>
      <c r="B99" s="189"/>
      <c r="C99" s="15"/>
      <c r="D99" s="16"/>
      <c r="E99" s="17" t="s">
        <v>48</v>
      </c>
      <c r="F99" s="64"/>
      <c r="G99" s="64"/>
      <c r="H99" s="64">
        <v>60</v>
      </c>
      <c r="I99" s="60">
        <v>520</v>
      </c>
      <c r="J99" s="108">
        <f t="shared" si="16"/>
        <v>580</v>
      </c>
      <c r="K99" s="125"/>
    </row>
    <row r="100" spans="1:11" ht="13.5" customHeight="1" thickBot="1">
      <c r="A100" s="192"/>
      <c r="B100" s="190"/>
      <c r="C100" s="15"/>
      <c r="D100" s="16"/>
      <c r="E100" s="17" t="s">
        <v>49</v>
      </c>
      <c r="F100" s="64"/>
      <c r="G100" s="64"/>
      <c r="H100" s="64"/>
      <c r="I100" s="60"/>
      <c r="J100" s="108">
        <f t="shared" si="16"/>
        <v>0</v>
      </c>
      <c r="K100" s="125"/>
    </row>
    <row r="101" spans="1:11" ht="13.5" customHeight="1">
      <c r="A101" s="192"/>
      <c r="B101" s="189"/>
      <c r="C101" s="15"/>
      <c r="D101" s="16"/>
      <c r="E101" s="17" t="s">
        <v>50</v>
      </c>
      <c r="F101" s="64"/>
      <c r="G101" s="64"/>
      <c r="H101" s="64"/>
      <c r="I101" s="60"/>
      <c r="J101" s="108">
        <f t="shared" si="16"/>
        <v>0</v>
      </c>
      <c r="K101" s="125"/>
    </row>
    <row r="102" spans="1:11" ht="13.5" hidden="1" customHeight="1">
      <c r="A102" s="192"/>
      <c r="B102" s="189"/>
      <c r="C102" s="15"/>
      <c r="D102" s="16"/>
      <c r="E102" s="17" t="s">
        <v>51</v>
      </c>
      <c r="F102" s="64"/>
      <c r="G102" s="64"/>
      <c r="H102" s="64"/>
      <c r="I102" s="60"/>
      <c r="J102" s="108">
        <f t="shared" si="16"/>
        <v>0</v>
      </c>
      <c r="K102" s="125"/>
    </row>
    <row r="103" spans="1:11" ht="13.5" customHeight="1">
      <c r="A103" s="192"/>
      <c r="B103" s="189"/>
      <c r="C103" s="31"/>
      <c r="D103" s="23"/>
      <c r="E103" s="143" t="s">
        <v>46</v>
      </c>
      <c r="F103" s="62">
        <f>SUM(F98:F102)</f>
        <v>45</v>
      </c>
      <c r="G103" s="62">
        <f t="shared" ref="G103:I103" si="19">SUM(G98:G102)</f>
        <v>34.5</v>
      </c>
      <c r="H103" s="62">
        <f t="shared" si="19"/>
        <v>60</v>
      </c>
      <c r="I103" s="62">
        <f t="shared" si="19"/>
        <v>1991.5</v>
      </c>
      <c r="J103" s="110">
        <f t="shared" si="16"/>
        <v>2131</v>
      </c>
      <c r="K103" s="125"/>
    </row>
    <row r="104" spans="1:11" ht="18" customHeight="1" thickBot="1">
      <c r="A104" s="193"/>
      <c r="B104" s="190"/>
      <c r="C104" s="36"/>
      <c r="D104" s="36"/>
      <c r="E104" s="66"/>
      <c r="F104" s="150">
        <f>F85+F91+F103+F97</f>
        <v>90</v>
      </c>
      <c r="G104" s="150">
        <f>G85+G91+G103+G97</f>
        <v>34.5</v>
      </c>
      <c r="H104" s="150">
        <f>H85+H91+H103+H97</f>
        <v>1147.2</v>
      </c>
      <c r="I104" s="150">
        <f>I85+I91+I103+I97</f>
        <v>4558.5</v>
      </c>
      <c r="J104" s="151">
        <f>SUM(F104:I104)</f>
        <v>5830.2</v>
      </c>
      <c r="K104" s="125"/>
    </row>
    <row r="105" spans="1:11" ht="13.5" customHeight="1">
      <c r="A105" s="199" t="s">
        <v>52</v>
      </c>
      <c r="B105" s="202" t="s">
        <v>19</v>
      </c>
      <c r="C105" s="138" t="s">
        <v>20</v>
      </c>
      <c r="D105" s="139"/>
      <c r="E105" s="140" t="s">
        <v>47</v>
      </c>
      <c r="F105" s="141">
        <v>416</v>
      </c>
      <c r="G105" s="141">
        <v>419</v>
      </c>
      <c r="H105" s="141">
        <v>665</v>
      </c>
      <c r="I105" s="142">
        <v>1229.0999999999999</v>
      </c>
      <c r="J105" s="111">
        <f t="shared" si="16"/>
        <v>2729.1</v>
      </c>
      <c r="K105" s="125"/>
    </row>
    <row r="106" spans="1:11" ht="13.5" customHeight="1">
      <c r="A106" s="192"/>
      <c r="B106" s="197"/>
      <c r="C106" s="28"/>
      <c r="D106" s="29"/>
      <c r="E106" s="17" t="s">
        <v>48</v>
      </c>
      <c r="F106" s="64">
        <v>2040</v>
      </c>
      <c r="G106" s="64">
        <v>1216</v>
      </c>
      <c r="H106" s="64">
        <v>6466.9</v>
      </c>
      <c r="I106" s="60">
        <v>8733</v>
      </c>
      <c r="J106" s="108">
        <f t="shared" si="16"/>
        <v>18455.900000000001</v>
      </c>
      <c r="K106" s="125"/>
    </row>
    <row r="107" spans="1:11" ht="13.5" customHeight="1">
      <c r="A107" s="192"/>
      <c r="B107" s="197"/>
      <c r="C107" s="28"/>
      <c r="D107" s="29"/>
      <c r="E107" s="17" t="s">
        <v>49</v>
      </c>
      <c r="F107" s="64"/>
      <c r="G107" s="64"/>
      <c r="H107" s="64"/>
      <c r="I107" s="60"/>
      <c r="J107" s="108">
        <f t="shared" si="16"/>
        <v>0</v>
      </c>
      <c r="K107" s="125"/>
    </row>
    <row r="108" spans="1:11" ht="13.5" customHeight="1">
      <c r="A108" s="192"/>
      <c r="B108" s="197"/>
      <c r="C108" s="28"/>
      <c r="D108" s="29"/>
      <c r="E108" s="17" t="s">
        <v>50</v>
      </c>
      <c r="F108" s="64">
        <v>251</v>
      </c>
      <c r="G108" s="64">
        <v>413</v>
      </c>
      <c r="H108" s="64"/>
      <c r="I108" s="60"/>
      <c r="J108" s="108">
        <f t="shared" si="16"/>
        <v>664</v>
      </c>
      <c r="K108" s="125"/>
    </row>
    <row r="109" spans="1:11" ht="13.5" hidden="1" customHeight="1">
      <c r="A109" s="192"/>
      <c r="B109" s="197"/>
      <c r="C109" s="28"/>
      <c r="D109" s="29"/>
      <c r="E109" s="17" t="s">
        <v>51</v>
      </c>
      <c r="F109" s="64"/>
      <c r="G109" s="64"/>
      <c r="H109" s="64"/>
      <c r="I109" s="60"/>
      <c r="J109" s="108">
        <f t="shared" si="16"/>
        <v>0</v>
      </c>
      <c r="K109" s="125"/>
    </row>
    <row r="110" spans="1:11" ht="13.5" customHeight="1">
      <c r="A110" s="192"/>
      <c r="B110" s="197"/>
      <c r="C110" s="28"/>
      <c r="D110" s="21"/>
      <c r="E110" s="137" t="s">
        <v>46</v>
      </c>
      <c r="F110" s="61">
        <f>SUM(F105:F108)</f>
        <v>2707</v>
      </c>
      <c r="G110" s="61">
        <f t="shared" ref="G110:I110" si="20">SUM(G105:G108)</f>
        <v>2048</v>
      </c>
      <c r="H110" s="61">
        <f t="shared" si="20"/>
        <v>7131.9</v>
      </c>
      <c r="I110" s="61">
        <f t="shared" si="20"/>
        <v>9962.1</v>
      </c>
      <c r="J110" s="109">
        <f t="shared" si="16"/>
        <v>21849</v>
      </c>
      <c r="K110" s="125"/>
    </row>
    <row r="111" spans="1:11" ht="13.5" customHeight="1">
      <c r="A111" s="192"/>
      <c r="B111" s="197"/>
      <c r="C111" s="26" t="s">
        <v>21</v>
      </c>
      <c r="D111" s="27"/>
      <c r="E111" s="14" t="s">
        <v>47</v>
      </c>
      <c r="F111" s="57">
        <v>191</v>
      </c>
      <c r="G111" s="57">
        <v>219</v>
      </c>
      <c r="H111" s="57">
        <v>488</v>
      </c>
      <c r="I111" s="59">
        <v>5550.3</v>
      </c>
      <c r="J111" s="107">
        <f t="shared" si="16"/>
        <v>6448.3</v>
      </c>
      <c r="K111" s="125"/>
    </row>
    <row r="112" spans="1:11" ht="13.5" customHeight="1">
      <c r="A112" s="192"/>
      <c r="B112" s="197"/>
      <c r="C112" s="28"/>
      <c r="D112" s="29"/>
      <c r="E112" s="17" t="s">
        <v>48</v>
      </c>
      <c r="F112" s="64">
        <v>681.2</v>
      </c>
      <c r="G112" s="64">
        <v>435</v>
      </c>
      <c r="H112" s="64">
        <v>3575.2</v>
      </c>
      <c r="I112" s="60">
        <v>5580.1</v>
      </c>
      <c r="J112" s="108">
        <f t="shared" si="16"/>
        <v>10271.5</v>
      </c>
      <c r="K112" s="125"/>
    </row>
    <row r="113" spans="1:11" ht="13.5" customHeight="1">
      <c r="A113" s="192"/>
      <c r="B113" s="197"/>
      <c r="C113" s="28"/>
      <c r="D113" s="29"/>
      <c r="E113" s="17" t="s">
        <v>49</v>
      </c>
      <c r="F113" s="64"/>
      <c r="G113" s="64"/>
      <c r="H113" s="64"/>
      <c r="I113" s="60"/>
      <c r="J113" s="108">
        <f t="shared" si="16"/>
        <v>0</v>
      </c>
      <c r="K113" s="125"/>
    </row>
    <row r="114" spans="1:11" ht="13.5" customHeight="1">
      <c r="A114" s="192"/>
      <c r="B114" s="197"/>
      <c r="C114" s="28"/>
      <c r="D114" s="29"/>
      <c r="E114" s="17" t="s">
        <v>50</v>
      </c>
      <c r="F114" s="64">
        <v>156</v>
      </c>
      <c r="G114" s="64">
        <v>130</v>
      </c>
      <c r="H114" s="64"/>
      <c r="I114" s="60"/>
      <c r="J114" s="108">
        <f t="shared" si="16"/>
        <v>286</v>
      </c>
      <c r="K114" s="125"/>
    </row>
    <row r="115" spans="1:11" ht="13.5" hidden="1" customHeight="1">
      <c r="A115" s="192"/>
      <c r="B115" s="197"/>
      <c r="C115" s="28"/>
      <c r="D115" s="29"/>
      <c r="E115" s="17" t="s">
        <v>51</v>
      </c>
      <c r="F115" s="64"/>
      <c r="G115" s="64"/>
      <c r="H115" s="64"/>
      <c r="I115" s="60"/>
      <c r="J115" s="108">
        <f t="shared" si="16"/>
        <v>0</v>
      </c>
      <c r="K115" s="125"/>
    </row>
    <row r="116" spans="1:11" ht="13.5" customHeight="1">
      <c r="A116" s="192"/>
      <c r="B116" s="197"/>
      <c r="C116" s="30"/>
      <c r="D116" s="23"/>
      <c r="E116" s="24" t="s">
        <v>46</v>
      </c>
      <c r="F116" s="62">
        <f>SUM(F111:F114)</f>
        <v>1028.2</v>
      </c>
      <c r="G116" s="62">
        <f t="shared" ref="G116:I116" si="21">SUM(G111:G114)</f>
        <v>784</v>
      </c>
      <c r="H116" s="62">
        <f t="shared" si="21"/>
        <v>4063.2</v>
      </c>
      <c r="I116" s="62">
        <f t="shared" si="21"/>
        <v>11130.400000000001</v>
      </c>
      <c r="J116" s="110">
        <f t="shared" si="16"/>
        <v>17005.800000000003</v>
      </c>
      <c r="K116" s="125"/>
    </row>
    <row r="117" spans="1:11" ht="13.5" customHeight="1">
      <c r="A117" s="192"/>
      <c r="B117" s="197"/>
      <c r="C117" s="28" t="s">
        <v>22</v>
      </c>
      <c r="D117" s="29"/>
      <c r="E117" s="25" t="s">
        <v>47</v>
      </c>
      <c r="F117" s="63">
        <v>26</v>
      </c>
      <c r="G117" s="63"/>
      <c r="H117" s="63">
        <v>332</v>
      </c>
      <c r="I117" s="61">
        <v>15416</v>
      </c>
      <c r="J117" s="109">
        <f t="shared" si="16"/>
        <v>15774</v>
      </c>
      <c r="K117" s="125"/>
    </row>
    <row r="118" spans="1:11" ht="13.5" customHeight="1">
      <c r="A118" s="192"/>
      <c r="B118" s="197"/>
      <c r="C118" s="28"/>
      <c r="D118" s="29"/>
      <c r="E118" s="17" t="s">
        <v>48</v>
      </c>
      <c r="F118" s="64">
        <v>148</v>
      </c>
      <c r="G118" s="64">
        <v>205</v>
      </c>
      <c r="H118" s="64">
        <v>6337</v>
      </c>
      <c r="I118" s="60">
        <v>25446.6</v>
      </c>
      <c r="J118" s="108">
        <f t="shared" si="16"/>
        <v>32136.6</v>
      </c>
      <c r="K118" s="125"/>
    </row>
    <row r="119" spans="1:11" ht="13.5" customHeight="1">
      <c r="A119" s="192"/>
      <c r="B119" s="197"/>
      <c r="C119" s="28"/>
      <c r="D119" s="29"/>
      <c r="E119" s="17" t="s">
        <v>49</v>
      </c>
      <c r="F119" s="64"/>
      <c r="G119" s="64"/>
      <c r="H119" s="64"/>
      <c r="I119" s="60"/>
      <c r="J119" s="108">
        <f t="shared" si="16"/>
        <v>0</v>
      </c>
      <c r="K119" s="125"/>
    </row>
    <row r="120" spans="1:11" ht="13.5" customHeight="1">
      <c r="A120" s="192"/>
      <c r="B120" s="197"/>
      <c r="C120" s="28"/>
      <c r="D120" s="29"/>
      <c r="E120" s="17" t="s">
        <v>50</v>
      </c>
      <c r="F120" s="64">
        <v>26</v>
      </c>
      <c r="G120" s="64">
        <v>103</v>
      </c>
      <c r="H120" s="64"/>
      <c r="I120" s="60"/>
      <c r="J120" s="108">
        <f t="shared" si="16"/>
        <v>129</v>
      </c>
      <c r="K120" s="125"/>
    </row>
    <row r="121" spans="1:11" ht="13.5" hidden="1" customHeight="1">
      <c r="A121" s="192"/>
      <c r="B121" s="197"/>
      <c r="C121" s="28"/>
      <c r="D121" s="29"/>
      <c r="E121" s="17" t="s">
        <v>51</v>
      </c>
      <c r="F121" s="64"/>
      <c r="G121" s="64"/>
      <c r="H121" s="64"/>
      <c r="I121" s="60"/>
      <c r="J121" s="108">
        <f t="shared" si="16"/>
        <v>0</v>
      </c>
      <c r="K121" s="125"/>
    </row>
    <row r="122" spans="1:11" ht="13.5" customHeight="1">
      <c r="A122" s="192"/>
      <c r="B122" s="197"/>
      <c r="C122" s="28"/>
      <c r="D122" s="21"/>
      <c r="E122" s="18" t="s">
        <v>46</v>
      </c>
      <c r="F122" s="61">
        <f>SUM(F117:F121)</f>
        <v>200</v>
      </c>
      <c r="G122" s="61">
        <f t="shared" ref="G122:H122" si="22">SUM(G117:G121)</f>
        <v>308</v>
      </c>
      <c r="H122" s="61">
        <f t="shared" si="22"/>
        <v>6669</v>
      </c>
      <c r="I122" s="61">
        <f>SUM(I117:I121)</f>
        <v>40862.6</v>
      </c>
      <c r="J122" s="109">
        <f>SUM(F122:I122)</f>
        <v>48039.6</v>
      </c>
      <c r="K122" s="125"/>
    </row>
    <row r="123" spans="1:11" ht="13.5" customHeight="1">
      <c r="A123" s="192"/>
      <c r="B123" s="197"/>
      <c r="C123" s="26" t="s">
        <v>23</v>
      </c>
      <c r="D123" s="27"/>
      <c r="E123" s="14" t="s">
        <v>47</v>
      </c>
      <c r="F123" s="57">
        <v>20</v>
      </c>
      <c r="G123" s="57">
        <v>102</v>
      </c>
      <c r="H123" s="57">
        <v>377</v>
      </c>
      <c r="I123" s="59">
        <v>8066.5</v>
      </c>
      <c r="J123" s="107">
        <f t="shared" si="16"/>
        <v>8565.5</v>
      </c>
      <c r="K123" s="125"/>
    </row>
    <row r="124" spans="1:11" ht="13.5" customHeight="1">
      <c r="A124" s="192"/>
      <c r="B124" s="197"/>
      <c r="C124" s="28"/>
      <c r="D124" s="29"/>
      <c r="E124" s="17" t="s">
        <v>48</v>
      </c>
      <c r="F124" s="64">
        <v>230</v>
      </c>
      <c r="G124" s="64">
        <v>379</v>
      </c>
      <c r="H124" s="64">
        <v>26127.4</v>
      </c>
      <c r="I124" s="60">
        <v>88361.4</v>
      </c>
      <c r="J124" s="108">
        <f t="shared" si="16"/>
        <v>115097.79999999999</v>
      </c>
      <c r="K124" s="125"/>
    </row>
    <row r="125" spans="1:11" ht="13.5" customHeight="1">
      <c r="A125" s="192"/>
      <c r="B125" s="197"/>
      <c r="C125" s="28"/>
      <c r="D125" s="29"/>
      <c r="E125" s="17" t="s">
        <v>49</v>
      </c>
      <c r="F125" s="64"/>
      <c r="G125" s="64"/>
      <c r="H125" s="64"/>
      <c r="I125" s="60"/>
      <c r="J125" s="108">
        <f t="shared" si="16"/>
        <v>0</v>
      </c>
      <c r="K125" s="125"/>
    </row>
    <row r="126" spans="1:11" ht="13.5" customHeight="1">
      <c r="A126" s="192"/>
      <c r="B126" s="197"/>
      <c r="C126" s="28"/>
      <c r="D126" s="29"/>
      <c r="E126" s="17" t="s">
        <v>50</v>
      </c>
      <c r="F126" s="64">
        <v>1054</v>
      </c>
      <c r="G126" s="64">
        <v>2325</v>
      </c>
      <c r="H126" s="64">
        <v>521</v>
      </c>
      <c r="I126" s="60"/>
      <c r="J126" s="108">
        <f t="shared" si="16"/>
        <v>3900</v>
      </c>
      <c r="K126" s="125"/>
    </row>
    <row r="127" spans="1:11" ht="13.5" hidden="1" customHeight="1">
      <c r="A127" s="192"/>
      <c r="B127" s="197"/>
      <c r="C127" s="28"/>
      <c r="D127" s="29"/>
      <c r="E127" s="17" t="s">
        <v>51</v>
      </c>
      <c r="F127" s="64"/>
      <c r="G127" s="64"/>
      <c r="H127" s="64"/>
      <c r="I127" s="60"/>
      <c r="J127" s="108">
        <f t="shared" si="16"/>
        <v>0</v>
      </c>
      <c r="K127" s="125"/>
    </row>
    <row r="128" spans="1:11" ht="13.5" customHeight="1">
      <c r="A128" s="192"/>
      <c r="B128" s="197"/>
      <c r="C128" s="30"/>
      <c r="D128" s="23"/>
      <c r="E128" s="24" t="s">
        <v>46</v>
      </c>
      <c r="F128" s="62">
        <f>SUM(F123:F127)</f>
        <v>1304</v>
      </c>
      <c r="G128" s="62">
        <f t="shared" ref="G128:I128" si="23">SUM(G123:G127)</f>
        <v>2806</v>
      </c>
      <c r="H128" s="62">
        <f t="shared" si="23"/>
        <v>27025.4</v>
      </c>
      <c r="I128" s="62">
        <f t="shared" si="23"/>
        <v>96427.9</v>
      </c>
      <c r="J128" s="110">
        <f t="shared" si="16"/>
        <v>127563.29999999999</v>
      </c>
      <c r="K128" s="125"/>
    </row>
    <row r="129" spans="1:11" ht="13.5" customHeight="1">
      <c r="A129" s="192"/>
      <c r="B129" s="197"/>
      <c r="C129" s="28" t="s">
        <v>24</v>
      </c>
      <c r="D129" s="29"/>
      <c r="E129" s="25" t="s">
        <v>47</v>
      </c>
      <c r="F129" s="63"/>
      <c r="G129" s="63"/>
      <c r="H129" s="63"/>
      <c r="I129" s="61"/>
      <c r="J129" s="109">
        <f t="shared" si="16"/>
        <v>0</v>
      </c>
      <c r="K129" s="125"/>
    </row>
    <row r="130" spans="1:11" ht="13.5" customHeight="1">
      <c r="A130" s="192"/>
      <c r="B130" s="197"/>
      <c r="C130" s="28"/>
      <c r="D130" s="29"/>
      <c r="E130" s="17" t="s">
        <v>48</v>
      </c>
      <c r="F130" s="64"/>
      <c r="G130" s="64"/>
      <c r="H130" s="64"/>
      <c r="I130" s="60">
        <v>450</v>
      </c>
      <c r="J130" s="108">
        <f t="shared" si="16"/>
        <v>450</v>
      </c>
      <c r="K130" s="125"/>
    </row>
    <row r="131" spans="1:11" ht="13.5" customHeight="1">
      <c r="A131" s="192"/>
      <c r="B131" s="197"/>
      <c r="C131" s="28"/>
      <c r="D131" s="29"/>
      <c r="E131" s="17" t="s">
        <v>49</v>
      </c>
      <c r="F131" s="64"/>
      <c r="G131" s="64"/>
      <c r="H131" s="64"/>
      <c r="I131" s="60"/>
      <c r="J131" s="108">
        <f t="shared" si="16"/>
        <v>0</v>
      </c>
      <c r="K131" s="125"/>
    </row>
    <row r="132" spans="1:11" ht="13.5" customHeight="1">
      <c r="A132" s="192"/>
      <c r="B132" s="197"/>
      <c r="C132" s="28"/>
      <c r="D132" s="29"/>
      <c r="E132" s="17" t="s">
        <v>50</v>
      </c>
      <c r="F132" s="64"/>
      <c r="G132" s="64">
        <v>40</v>
      </c>
      <c r="H132" s="64"/>
      <c r="I132" s="60"/>
      <c r="J132" s="108">
        <f t="shared" si="16"/>
        <v>40</v>
      </c>
      <c r="K132" s="125"/>
    </row>
    <row r="133" spans="1:11" ht="13.5" hidden="1" customHeight="1">
      <c r="A133" s="192"/>
      <c r="B133" s="197"/>
      <c r="C133" s="28"/>
      <c r="D133" s="29"/>
      <c r="E133" s="17" t="s">
        <v>51</v>
      </c>
      <c r="F133" s="64"/>
      <c r="G133" s="64"/>
      <c r="H133" s="64"/>
      <c r="I133" s="60"/>
      <c r="J133" s="108">
        <f t="shared" si="16"/>
        <v>0</v>
      </c>
      <c r="K133" s="125"/>
    </row>
    <row r="134" spans="1:11" ht="13.5" customHeight="1">
      <c r="A134" s="192"/>
      <c r="B134" s="197"/>
      <c r="C134" s="28"/>
      <c r="D134" s="21"/>
      <c r="E134" s="18" t="s">
        <v>46</v>
      </c>
      <c r="F134" s="61">
        <f>SUM(F129:F133)</f>
        <v>0</v>
      </c>
      <c r="G134" s="61">
        <f t="shared" ref="G134:I134" si="24">SUM(G129:G133)</f>
        <v>40</v>
      </c>
      <c r="H134" s="61">
        <f t="shared" si="24"/>
        <v>0</v>
      </c>
      <c r="I134" s="61">
        <f t="shared" si="24"/>
        <v>450</v>
      </c>
      <c r="J134" s="109">
        <f>SUM(F134:I134)</f>
        <v>490</v>
      </c>
      <c r="K134" s="125"/>
    </row>
    <row r="135" spans="1:11" ht="13.5" customHeight="1">
      <c r="A135" s="192"/>
      <c r="B135" s="197"/>
      <c r="C135" s="26" t="s">
        <v>25</v>
      </c>
      <c r="D135" s="27"/>
      <c r="E135" s="14" t="s">
        <v>47</v>
      </c>
      <c r="F135" s="57"/>
      <c r="G135" s="57"/>
      <c r="H135" s="57">
        <v>131</v>
      </c>
      <c r="I135" s="59">
        <v>10454</v>
      </c>
      <c r="J135" s="107">
        <f t="shared" si="16"/>
        <v>10585</v>
      </c>
      <c r="K135" s="125"/>
    </row>
    <row r="136" spans="1:11" ht="13.5" customHeight="1">
      <c r="A136" s="192"/>
      <c r="B136" s="197"/>
      <c r="C136" s="28"/>
      <c r="D136" s="29"/>
      <c r="E136" s="17" t="s">
        <v>48</v>
      </c>
      <c r="F136" s="64"/>
      <c r="G136" s="64"/>
      <c r="H136" s="64">
        <v>1755</v>
      </c>
      <c r="I136" s="60">
        <v>16113</v>
      </c>
      <c r="J136" s="108">
        <f t="shared" si="16"/>
        <v>17868</v>
      </c>
      <c r="K136" s="125"/>
    </row>
    <row r="137" spans="1:11" ht="13.5" customHeight="1">
      <c r="A137" s="192"/>
      <c r="B137" s="197"/>
      <c r="C137" s="28"/>
      <c r="D137" s="29"/>
      <c r="E137" s="17" t="s">
        <v>49</v>
      </c>
      <c r="F137" s="64"/>
      <c r="G137" s="64"/>
      <c r="H137" s="64"/>
      <c r="I137" s="60"/>
      <c r="J137" s="108">
        <f t="shared" si="16"/>
        <v>0</v>
      </c>
      <c r="K137" s="125"/>
    </row>
    <row r="138" spans="1:11" ht="13.5" customHeight="1">
      <c r="A138" s="192"/>
      <c r="B138" s="197"/>
      <c r="C138" s="28"/>
      <c r="D138" s="29"/>
      <c r="E138" s="17" t="s">
        <v>50</v>
      </c>
      <c r="F138" s="64">
        <v>45</v>
      </c>
      <c r="G138" s="64">
        <v>407</v>
      </c>
      <c r="H138" s="64"/>
      <c r="I138" s="60">
        <v>205.4</v>
      </c>
      <c r="J138" s="108">
        <f t="shared" si="16"/>
        <v>657.4</v>
      </c>
      <c r="K138" s="125"/>
    </row>
    <row r="139" spans="1:11" ht="13.5" hidden="1" customHeight="1">
      <c r="A139" s="192"/>
      <c r="B139" s="197"/>
      <c r="C139" s="28"/>
      <c r="D139" s="29"/>
      <c r="E139" s="17" t="s">
        <v>51</v>
      </c>
      <c r="F139" s="64"/>
      <c r="G139" s="64"/>
      <c r="H139" s="64"/>
      <c r="I139" s="60"/>
      <c r="J139" s="108">
        <f t="shared" ref="J139:J177" si="25">SUM(F139:I139)</f>
        <v>0</v>
      </c>
      <c r="K139" s="125"/>
    </row>
    <row r="140" spans="1:11" ht="13.5" customHeight="1">
      <c r="A140" s="192"/>
      <c r="B140" s="197"/>
      <c r="C140" s="30"/>
      <c r="D140" s="23"/>
      <c r="E140" s="24" t="s">
        <v>46</v>
      </c>
      <c r="F140" s="62">
        <f>SUM(F135:F139)</f>
        <v>45</v>
      </c>
      <c r="G140" s="62">
        <f t="shared" ref="G140:I140" si="26">SUM(G135:G139)</f>
        <v>407</v>
      </c>
      <c r="H140" s="62">
        <f t="shared" si="26"/>
        <v>1886</v>
      </c>
      <c r="I140" s="62">
        <f t="shared" si="26"/>
        <v>26772.400000000001</v>
      </c>
      <c r="J140" s="110">
        <f t="shared" si="25"/>
        <v>29110.400000000001</v>
      </c>
      <c r="K140" s="125"/>
    </row>
    <row r="141" spans="1:11" ht="13.5" customHeight="1">
      <c r="A141" s="192"/>
      <c r="B141" s="197"/>
      <c r="C141" s="37" t="s">
        <v>26</v>
      </c>
      <c r="D141" s="38"/>
      <c r="E141" s="25" t="s">
        <v>47</v>
      </c>
      <c r="F141" s="63"/>
      <c r="G141" s="63">
        <v>30</v>
      </c>
      <c r="H141" s="63"/>
      <c r="I141" s="61">
        <v>280</v>
      </c>
      <c r="J141" s="109">
        <f t="shared" si="25"/>
        <v>310</v>
      </c>
      <c r="K141" s="125"/>
    </row>
    <row r="142" spans="1:11" ht="13.5" customHeight="1">
      <c r="A142" s="192"/>
      <c r="B142" s="197"/>
      <c r="C142" s="28"/>
      <c r="D142" s="29"/>
      <c r="E142" s="17" t="s">
        <v>48</v>
      </c>
      <c r="F142" s="64">
        <v>20</v>
      </c>
      <c r="G142" s="64">
        <v>85</v>
      </c>
      <c r="H142" s="64">
        <v>2334</v>
      </c>
      <c r="I142" s="60">
        <v>3181</v>
      </c>
      <c r="J142" s="108">
        <f t="shared" si="25"/>
        <v>5620</v>
      </c>
      <c r="K142" s="125"/>
    </row>
    <row r="143" spans="1:11" ht="13.5" customHeight="1">
      <c r="A143" s="192"/>
      <c r="B143" s="197"/>
      <c r="C143" s="28"/>
      <c r="D143" s="29"/>
      <c r="E143" s="17" t="s">
        <v>49</v>
      </c>
      <c r="F143" s="64"/>
      <c r="G143" s="64"/>
      <c r="H143" s="64"/>
      <c r="I143" s="60"/>
      <c r="J143" s="108">
        <f t="shared" si="25"/>
        <v>0</v>
      </c>
      <c r="K143" s="125"/>
    </row>
    <row r="144" spans="1:11" ht="13.5" customHeight="1">
      <c r="A144" s="192"/>
      <c r="B144" s="197"/>
      <c r="C144" s="28"/>
      <c r="D144" s="29"/>
      <c r="E144" s="17" t="s">
        <v>50</v>
      </c>
      <c r="F144" s="64">
        <v>111</v>
      </c>
      <c r="G144" s="64">
        <v>40</v>
      </c>
      <c r="H144" s="64"/>
      <c r="I144" s="60"/>
      <c r="J144" s="108">
        <f t="shared" si="25"/>
        <v>151</v>
      </c>
      <c r="K144" s="125"/>
    </row>
    <row r="145" spans="1:12" ht="13.5" hidden="1" customHeight="1">
      <c r="A145" s="192"/>
      <c r="B145" s="197"/>
      <c r="C145" s="28"/>
      <c r="D145" s="29"/>
      <c r="E145" s="17" t="s">
        <v>51</v>
      </c>
      <c r="F145" s="64"/>
      <c r="G145" s="64"/>
      <c r="H145" s="64"/>
      <c r="I145" s="60"/>
      <c r="J145" s="108">
        <f t="shared" si="25"/>
        <v>0</v>
      </c>
      <c r="K145" s="125"/>
    </row>
    <row r="146" spans="1:12" ht="13.5" customHeight="1">
      <c r="A146" s="192"/>
      <c r="B146" s="197"/>
      <c r="C146" s="67"/>
      <c r="D146" s="21"/>
      <c r="E146" s="18" t="s">
        <v>46</v>
      </c>
      <c r="F146" s="61">
        <f>SUM(F141:F145)</f>
        <v>131</v>
      </c>
      <c r="G146" s="61">
        <f t="shared" ref="G146:I146" si="27">SUM(G141:G145)</f>
        <v>155</v>
      </c>
      <c r="H146" s="61">
        <f t="shared" si="27"/>
        <v>2334</v>
      </c>
      <c r="I146" s="61">
        <f t="shared" si="27"/>
        <v>3461</v>
      </c>
      <c r="J146" s="109">
        <f t="shared" si="25"/>
        <v>6081</v>
      </c>
      <c r="K146" s="125"/>
    </row>
    <row r="147" spans="1:12" ht="13.5" customHeight="1">
      <c r="A147" s="192"/>
      <c r="B147" s="197"/>
      <c r="C147" s="26" t="s">
        <v>27</v>
      </c>
      <c r="D147" s="68"/>
      <c r="E147" s="14" t="s">
        <v>47</v>
      </c>
      <c r="F147" s="57"/>
      <c r="G147" s="57"/>
      <c r="H147" s="57"/>
      <c r="I147" s="59"/>
      <c r="J147" s="107">
        <f t="shared" si="25"/>
        <v>0</v>
      </c>
      <c r="K147" s="125"/>
    </row>
    <row r="148" spans="1:12" ht="13.5" customHeight="1">
      <c r="A148" s="192"/>
      <c r="B148" s="197"/>
      <c r="C148" s="28"/>
      <c r="D148" s="29"/>
      <c r="E148" s="17" t="s">
        <v>48</v>
      </c>
      <c r="F148" s="64"/>
      <c r="G148" s="64"/>
      <c r="H148" s="64">
        <v>126</v>
      </c>
      <c r="I148" s="60">
        <v>1006</v>
      </c>
      <c r="J148" s="108">
        <f t="shared" si="25"/>
        <v>1132</v>
      </c>
      <c r="K148" s="125"/>
    </row>
    <row r="149" spans="1:12" ht="13.5" customHeight="1">
      <c r="A149" s="192"/>
      <c r="B149" s="197"/>
      <c r="C149" s="15"/>
      <c r="D149" s="16"/>
      <c r="E149" s="17" t="s">
        <v>49</v>
      </c>
      <c r="F149" s="64"/>
      <c r="G149" s="64"/>
      <c r="H149" s="64"/>
      <c r="I149" s="60"/>
      <c r="J149" s="108">
        <f t="shared" si="25"/>
        <v>0</v>
      </c>
      <c r="K149" s="125"/>
    </row>
    <row r="150" spans="1:12" ht="13.5" customHeight="1">
      <c r="A150" s="192"/>
      <c r="B150" s="197"/>
      <c r="C150" s="15"/>
      <c r="D150" s="16"/>
      <c r="E150" s="17" t="s">
        <v>50</v>
      </c>
      <c r="F150" s="64"/>
      <c r="G150" s="64"/>
      <c r="H150" s="64"/>
      <c r="I150" s="60"/>
      <c r="J150" s="108">
        <f t="shared" si="25"/>
        <v>0</v>
      </c>
      <c r="K150" s="125"/>
    </row>
    <row r="151" spans="1:12" ht="13.5" hidden="1" customHeight="1">
      <c r="A151" s="192"/>
      <c r="B151" s="197"/>
      <c r="C151" s="15"/>
      <c r="D151" s="16"/>
      <c r="E151" s="17" t="s">
        <v>51</v>
      </c>
      <c r="F151" s="64"/>
      <c r="G151" s="64"/>
      <c r="H151" s="64"/>
      <c r="I151" s="60"/>
      <c r="J151" s="108">
        <f t="shared" si="25"/>
        <v>0</v>
      </c>
      <c r="K151" s="125"/>
    </row>
    <row r="152" spans="1:12" ht="13.5" customHeight="1">
      <c r="A152" s="192"/>
      <c r="B152" s="197"/>
      <c r="C152" s="31"/>
      <c r="D152" s="23"/>
      <c r="E152" s="24" t="s">
        <v>46</v>
      </c>
      <c r="F152" s="62">
        <f>SUM(F147:F151)</f>
        <v>0</v>
      </c>
      <c r="G152" s="62">
        <f>SUM(G147:G151)</f>
        <v>0</v>
      </c>
      <c r="H152" s="62">
        <f t="shared" ref="H152:I152" si="28">SUM(H147:H151)</f>
        <v>126</v>
      </c>
      <c r="I152" s="62">
        <f t="shared" si="28"/>
        <v>1006</v>
      </c>
      <c r="J152" s="110">
        <f t="shared" si="25"/>
        <v>1132</v>
      </c>
      <c r="K152" s="125"/>
    </row>
    <row r="153" spans="1:12" ht="13.5" customHeight="1">
      <c r="A153" s="192"/>
      <c r="B153" s="197"/>
      <c r="C153" s="28" t="s">
        <v>28</v>
      </c>
      <c r="D153" s="29"/>
      <c r="E153" s="25" t="s">
        <v>47</v>
      </c>
      <c r="F153" s="63"/>
      <c r="G153" s="63"/>
      <c r="H153" s="63"/>
      <c r="I153" s="61">
        <v>865</v>
      </c>
      <c r="J153" s="109">
        <f t="shared" si="25"/>
        <v>865</v>
      </c>
      <c r="K153" s="127"/>
      <c r="L153" s="122"/>
    </row>
    <row r="154" spans="1:12" ht="13.5" customHeight="1">
      <c r="A154" s="192"/>
      <c r="B154" s="197"/>
      <c r="C154" s="15"/>
      <c r="D154" s="16"/>
      <c r="E154" s="17" t="s">
        <v>48</v>
      </c>
      <c r="F154" s="64"/>
      <c r="G154" s="64"/>
      <c r="H154" s="64">
        <v>4626.2</v>
      </c>
      <c r="I154" s="60">
        <v>25090.6</v>
      </c>
      <c r="J154" s="108">
        <f t="shared" si="25"/>
        <v>29716.799999999999</v>
      </c>
      <c r="K154" s="127"/>
      <c r="L154" s="122"/>
    </row>
    <row r="155" spans="1:12" ht="13.5" customHeight="1">
      <c r="A155" s="192"/>
      <c r="B155" s="197"/>
      <c r="C155" s="15"/>
      <c r="D155" s="16"/>
      <c r="E155" s="17" t="s">
        <v>49</v>
      </c>
      <c r="F155" s="64"/>
      <c r="G155" s="64"/>
      <c r="H155" s="64"/>
      <c r="I155" s="60"/>
      <c r="J155" s="108">
        <f t="shared" si="25"/>
        <v>0</v>
      </c>
      <c r="K155" s="127"/>
      <c r="L155" s="122"/>
    </row>
    <row r="156" spans="1:12" ht="13.5" customHeight="1">
      <c r="A156" s="192"/>
      <c r="B156" s="197"/>
      <c r="C156" s="15"/>
      <c r="D156" s="16"/>
      <c r="E156" s="17" t="s">
        <v>50</v>
      </c>
      <c r="F156" s="64">
        <v>72</v>
      </c>
      <c r="G156" s="64">
        <v>120</v>
      </c>
      <c r="H156" s="64"/>
      <c r="I156" s="60"/>
      <c r="J156" s="108">
        <f t="shared" si="25"/>
        <v>192</v>
      </c>
      <c r="K156" s="127"/>
      <c r="L156" s="122"/>
    </row>
    <row r="157" spans="1:12" ht="13.5" hidden="1" customHeight="1">
      <c r="A157" s="192"/>
      <c r="B157" s="197"/>
      <c r="C157" s="15"/>
      <c r="D157" s="1"/>
      <c r="E157" s="17" t="s">
        <v>51</v>
      </c>
      <c r="F157" s="64"/>
      <c r="G157" s="64"/>
      <c r="H157" s="64"/>
      <c r="I157" s="60"/>
      <c r="J157" s="108">
        <f t="shared" si="25"/>
        <v>0</v>
      </c>
      <c r="K157" s="127"/>
      <c r="L157" s="122"/>
    </row>
    <row r="158" spans="1:12" ht="13.5" customHeight="1">
      <c r="A158" s="192"/>
      <c r="B158" s="197"/>
      <c r="C158" s="31"/>
      <c r="D158" s="23"/>
      <c r="E158" s="24" t="s">
        <v>46</v>
      </c>
      <c r="F158" s="62">
        <f>SUM(F153:F157)</f>
        <v>72</v>
      </c>
      <c r="G158" s="62">
        <f t="shared" ref="G158:I158" si="29">SUM(G153:G157)</f>
        <v>120</v>
      </c>
      <c r="H158" s="62">
        <f t="shared" si="29"/>
        <v>4626.2</v>
      </c>
      <c r="I158" s="62">
        <f t="shared" si="29"/>
        <v>25955.599999999999</v>
      </c>
      <c r="J158" s="110">
        <f t="shared" si="25"/>
        <v>30773.8</v>
      </c>
      <c r="K158" s="127"/>
      <c r="L158" s="122"/>
    </row>
    <row r="159" spans="1:12" ht="18" customHeight="1">
      <c r="A159" s="192"/>
      <c r="B159" s="198"/>
      <c r="C159" s="12"/>
      <c r="D159" s="12"/>
      <c r="E159" s="12"/>
      <c r="F159" s="149">
        <f>F128+F134+F140+F146+F152+F158+F122+F116+F110</f>
        <v>5487.2</v>
      </c>
      <c r="G159" s="149">
        <f>G128+G134+G140+G146+G152+G158+G122+G116+G110</f>
        <v>6668</v>
      </c>
      <c r="H159" s="149">
        <f>H128+H134+H140+H146+H152+H158+H122+H116+H110</f>
        <v>53861.7</v>
      </c>
      <c r="I159" s="149">
        <f>I128+I134+I140+I146+I152+I158+I122+I116+I110</f>
        <v>216028</v>
      </c>
      <c r="J159" s="110">
        <f>SUM(F159:I159)</f>
        <v>282044.90000000002</v>
      </c>
      <c r="K159" s="127"/>
      <c r="L159" s="122"/>
    </row>
    <row r="160" spans="1:12" ht="14.25" customHeight="1">
      <c r="A160" s="192"/>
      <c r="B160" s="188" t="s">
        <v>29</v>
      </c>
      <c r="C160" s="11" t="s">
        <v>30</v>
      </c>
      <c r="D160" s="21"/>
      <c r="E160" s="25" t="s">
        <v>47</v>
      </c>
      <c r="F160" s="63">
        <v>264</v>
      </c>
      <c r="G160" s="61">
        <v>673</v>
      </c>
      <c r="H160" s="61">
        <v>2112</v>
      </c>
      <c r="I160" s="61">
        <v>3936</v>
      </c>
      <c r="J160" s="109">
        <f t="shared" si="25"/>
        <v>6985</v>
      </c>
      <c r="K160" s="125"/>
    </row>
    <row r="161" spans="1:11" ht="14.25" customHeight="1">
      <c r="A161" s="192"/>
      <c r="B161" s="188"/>
      <c r="C161" s="15"/>
      <c r="D161" s="16"/>
      <c r="E161" s="17" t="s">
        <v>48</v>
      </c>
      <c r="F161" s="64">
        <v>311</v>
      </c>
      <c r="G161" s="64">
        <v>1328</v>
      </c>
      <c r="H161" s="60">
        <v>13772</v>
      </c>
      <c r="I161" s="60">
        <v>10459</v>
      </c>
      <c r="J161" s="108">
        <f t="shared" si="25"/>
        <v>25870</v>
      </c>
      <c r="K161" s="125"/>
    </row>
    <row r="162" spans="1:11" ht="14.25" customHeight="1">
      <c r="A162" s="192"/>
      <c r="B162" s="188"/>
      <c r="C162" s="15"/>
      <c r="D162" s="16"/>
      <c r="E162" s="17" t="s">
        <v>49</v>
      </c>
      <c r="F162" s="64"/>
      <c r="G162" s="64"/>
      <c r="H162" s="60"/>
      <c r="I162" s="60"/>
      <c r="J162" s="108">
        <f t="shared" si="25"/>
        <v>0</v>
      </c>
      <c r="K162" s="125"/>
    </row>
    <row r="163" spans="1:11" ht="14.25" customHeight="1">
      <c r="A163" s="192"/>
      <c r="B163" s="188"/>
      <c r="C163" s="15"/>
      <c r="D163" s="16"/>
      <c r="E163" s="17" t="s">
        <v>50</v>
      </c>
      <c r="F163" s="64">
        <v>2140</v>
      </c>
      <c r="G163" s="64">
        <v>2178</v>
      </c>
      <c r="H163" s="60">
        <v>182</v>
      </c>
      <c r="I163" s="60"/>
      <c r="J163" s="108">
        <f t="shared" si="25"/>
        <v>4500</v>
      </c>
      <c r="K163" s="125"/>
    </row>
    <row r="164" spans="1:11" ht="14.25" hidden="1" customHeight="1">
      <c r="A164" s="192"/>
      <c r="B164" s="188"/>
      <c r="C164" s="15"/>
      <c r="D164" s="16"/>
      <c r="E164" s="17" t="s">
        <v>51</v>
      </c>
      <c r="F164" s="64"/>
      <c r="G164" s="64"/>
      <c r="H164" s="60"/>
      <c r="I164" s="60"/>
      <c r="J164" s="108">
        <f>SUM(F164:I164)</f>
        <v>0</v>
      </c>
      <c r="K164" s="125"/>
    </row>
    <row r="165" spans="1:11" ht="14.25" customHeight="1">
      <c r="A165" s="192"/>
      <c r="B165" s="188"/>
      <c r="C165" s="15"/>
      <c r="D165" s="21"/>
      <c r="E165" s="18" t="s">
        <v>46</v>
      </c>
      <c r="F165" s="61">
        <f>SUM(F160:F163)</f>
        <v>2715</v>
      </c>
      <c r="G165" s="61">
        <f t="shared" ref="G165:H165" si="30">SUM(G160:G163)</f>
        <v>4179</v>
      </c>
      <c r="H165" s="61">
        <f t="shared" si="30"/>
        <v>16066</v>
      </c>
      <c r="I165" s="61">
        <f>SUM(I160:I163)</f>
        <v>14395</v>
      </c>
      <c r="J165" s="109">
        <f>SUM(F165:I165)</f>
        <v>37355</v>
      </c>
      <c r="K165" s="125"/>
    </row>
    <row r="166" spans="1:11" ht="14.25" customHeight="1">
      <c r="A166" s="192"/>
      <c r="B166" s="188"/>
      <c r="C166" s="19" t="s">
        <v>31</v>
      </c>
      <c r="D166" s="20"/>
      <c r="E166" s="14" t="s">
        <v>47</v>
      </c>
      <c r="F166" s="57">
        <v>157</v>
      </c>
      <c r="G166" s="57">
        <v>237</v>
      </c>
      <c r="H166" s="59">
        <v>3045.6</v>
      </c>
      <c r="I166" s="59">
        <v>7636</v>
      </c>
      <c r="J166" s="107">
        <f t="shared" si="25"/>
        <v>11075.6</v>
      </c>
      <c r="K166" s="125"/>
    </row>
    <row r="167" spans="1:11" ht="14.25" customHeight="1">
      <c r="A167" s="192"/>
      <c r="B167" s="188"/>
      <c r="C167" s="11"/>
      <c r="D167" s="21"/>
      <c r="E167" s="17" t="s">
        <v>48</v>
      </c>
      <c r="F167" s="64">
        <v>291</v>
      </c>
      <c r="G167" s="64">
        <v>638</v>
      </c>
      <c r="H167" s="60">
        <v>17844.3</v>
      </c>
      <c r="I167" s="60">
        <v>17147.5</v>
      </c>
      <c r="J167" s="108">
        <f t="shared" si="25"/>
        <v>35920.800000000003</v>
      </c>
      <c r="K167" s="125"/>
    </row>
    <row r="168" spans="1:11" ht="14.25" customHeight="1">
      <c r="A168" s="192"/>
      <c r="B168" s="188"/>
      <c r="C168" s="11"/>
      <c r="D168" s="21"/>
      <c r="E168" s="17" t="s">
        <v>49</v>
      </c>
      <c r="F168" s="64"/>
      <c r="G168" s="64"/>
      <c r="H168" s="60"/>
      <c r="I168" s="60"/>
      <c r="J168" s="108">
        <f t="shared" si="25"/>
        <v>0</v>
      </c>
      <c r="K168" s="125"/>
    </row>
    <row r="169" spans="1:11" ht="14.25" customHeight="1">
      <c r="A169" s="192"/>
      <c r="B169" s="188"/>
      <c r="C169" s="11"/>
      <c r="D169" s="21"/>
      <c r="E169" s="17" t="s">
        <v>50</v>
      </c>
      <c r="F169" s="64">
        <v>1469</v>
      </c>
      <c r="G169" s="64">
        <v>2773.6</v>
      </c>
      <c r="H169" s="60">
        <v>3043.7</v>
      </c>
      <c r="I169" s="60">
        <v>520.5</v>
      </c>
      <c r="J169" s="108">
        <f t="shared" si="25"/>
        <v>7806.8</v>
      </c>
      <c r="K169" s="125"/>
    </row>
    <row r="170" spans="1:11" ht="14.25" hidden="1" customHeight="1">
      <c r="A170" s="192"/>
      <c r="B170" s="188"/>
      <c r="C170" s="11"/>
      <c r="D170" s="21"/>
      <c r="E170" s="17" t="s">
        <v>51</v>
      </c>
      <c r="F170" s="64"/>
      <c r="G170" s="64"/>
      <c r="H170" s="60"/>
      <c r="I170" s="60"/>
      <c r="J170" s="108">
        <f t="shared" si="25"/>
        <v>0</v>
      </c>
      <c r="K170" s="125"/>
    </row>
    <row r="171" spans="1:11" ht="14.25" customHeight="1">
      <c r="A171" s="192"/>
      <c r="B171" s="188"/>
      <c r="C171" s="22"/>
      <c r="D171" s="23"/>
      <c r="E171" s="24" t="s">
        <v>46</v>
      </c>
      <c r="F171" s="62">
        <f>SUM(F166:F170)</f>
        <v>1917</v>
      </c>
      <c r="G171" s="62">
        <f t="shared" ref="G171:I171" si="31">SUM(G166:G170)</f>
        <v>3648.6</v>
      </c>
      <c r="H171" s="62">
        <f t="shared" si="31"/>
        <v>23933.599999999999</v>
      </c>
      <c r="I171" s="62">
        <f t="shared" si="31"/>
        <v>25304</v>
      </c>
      <c r="J171" s="110">
        <f t="shared" si="25"/>
        <v>54803.199999999997</v>
      </c>
      <c r="K171" s="125"/>
    </row>
    <row r="172" spans="1:11" ht="14.25" customHeight="1">
      <c r="A172" s="192"/>
      <c r="B172" s="188"/>
      <c r="C172" s="11" t="s">
        <v>32</v>
      </c>
      <c r="D172" s="21"/>
      <c r="E172" s="25" t="s">
        <v>47</v>
      </c>
      <c r="F172" s="63">
        <v>94.7</v>
      </c>
      <c r="G172" s="63">
        <v>167</v>
      </c>
      <c r="H172" s="61">
        <v>1212.5999999999999</v>
      </c>
      <c r="I172" s="61">
        <v>5053.5</v>
      </c>
      <c r="J172" s="109">
        <f>SUM(F172:I172)</f>
        <v>6527.8</v>
      </c>
      <c r="K172" s="127"/>
    </row>
    <row r="173" spans="1:11" ht="14.25" customHeight="1">
      <c r="A173" s="192"/>
      <c r="B173" s="188"/>
      <c r="C173" s="15"/>
      <c r="D173" s="16"/>
      <c r="E173" s="17" t="s">
        <v>48</v>
      </c>
      <c r="F173" s="64">
        <v>217</v>
      </c>
      <c r="G173" s="64">
        <v>506</v>
      </c>
      <c r="H173" s="60">
        <v>11755.1</v>
      </c>
      <c r="I173" s="60">
        <v>15303.4</v>
      </c>
      <c r="J173" s="108">
        <f t="shared" si="25"/>
        <v>27781.5</v>
      </c>
      <c r="K173" s="127"/>
    </row>
    <row r="174" spans="1:11" ht="14.25" customHeight="1">
      <c r="A174" s="192"/>
      <c r="B174" s="188"/>
      <c r="C174" s="15"/>
      <c r="D174" s="16"/>
      <c r="E174" s="17" t="s">
        <v>49</v>
      </c>
      <c r="F174" s="64"/>
      <c r="G174" s="64"/>
      <c r="H174" s="60"/>
      <c r="I174" s="60"/>
      <c r="J174" s="108">
        <f t="shared" si="25"/>
        <v>0</v>
      </c>
      <c r="K174" s="127"/>
    </row>
    <row r="175" spans="1:11" ht="14.25" customHeight="1">
      <c r="A175" s="192"/>
      <c r="B175" s="188"/>
      <c r="C175" s="15"/>
      <c r="D175" s="16"/>
      <c r="E175" s="17" t="s">
        <v>50</v>
      </c>
      <c r="F175" s="64">
        <v>594.5</v>
      </c>
      <c r="G175" s="64">
        <v>1445.8</v>
      </c>
      <c r="H175" s="60">
        <v>955</v>
      </c>
      <c r="I175" s="60">
        <v>150</v>
      </c>
      <c r="J175" s="108">
        <f>SUM(F175:I175)</f>
        <v>3145.3</v>
      </c>
      <c r="K175" s="127"/>
    </row>
    <row r="176" spans="1:11" ht="14.25" hidden="1" customHeight="1">
      <c r="A176" s="192"/>
      <c r="B176" s="188"/>
      <c r="C176" s="15"/>
      <c r="D176" s="16"/>
      <c r="E176" s="17" t="s">
        <v>51</v>
      </c>
      <c r="F176" s="64"/>
      <c r="G176" s="64"/>
      <c r="H176" s="60"/>
      <c r="I176" s="60"/>
      <c r="J176" s="108">
        <f t="shared" si="25"/>
        <v>0</v>
      </c>
      <c r="K176" s="127"/>
    </row>
    <row r="177" spans="1:11" ht="14.25" customHeight="1">
      <c r="A177" s="192"/>
      <c r="B177" s="188"/>
      <c r="C177" s="31"/>
      <c r="D177" s="21"/>
      <c r="E177" s="34" t="s">
        <v>46</v>
      </c>
      <c r="F177" s="69">
        <f>SUM(F172:F176)</f>
        <v>906.2</v>
      </c>
      <c r="G177" s="69">
        <f t="shared" ref="G177:I177" si="32">SUM(G172:G176)</f>
        <v>2118.8000000000002</v>
      </c>
      <c r="H177" s="69">
        <f t="shared" si="32"/>
        <v>13922.7</v>
      </c>
      <c r="I177" s="69">
        <f t="shared" si="32"/>
        <v>20506.900000000001</v>
      </c>
      <c r="J177" s="112">
        <f t="shared" si="25"/>
        <v>37454.600000000006</v>
      </c>
      <c r="K177" s="127"/>
    </row>
    <row r="178" spans="1:11" ht="18" customHeight="1">
      <c r="A178" s="192"/>
      <c r="B178" s="212"/>
      <c r="C178" s="9"/>
      <c r="D178" s="9"/>
      <c r="E178" s="9"/>
      <c r="F178" s="148">
        <f>F165+F171+F177</f>
        <v>5538.2</v>
      </c>
      <c r="G178" s="148">
        <f>G165+G171+G177</f>
        <v>9946.4000000000015</v>
      </c>
      <c r="H178" s="148">
        <f>H165+H171+H177</f>
        <v>53922.3</v>
      </c>
      <c r="I178" s="148">
        <f>I165+I171+I177</f>
        <v>60205.9</v>
      </c>
      <c r="J178" s="147">
        <f>SUM(F178:I178)</f>
        <v>129612.80000000002</v>
      </c>
      <c r="K178" s="127"/>
    </row>
    <row r="179" spans="1:11" s="80" customFormat="1" ht="14.25" customHeight="1">
      <c r="A179" s="200"/>
      <c r="B179" s="213" t="s">
        <v>73</v>
      </c>
      <c r="C179" s="214"/>
      <c r="D179" s="215"/>
      <c r="E179" s="81" t="s">
        <v>47</v>
      </c>
      <c r="F179" s="85">
        <f>SUMIF($E$8:$E$177,E179,$F$8:$F$177)</f>
        <v>2162.7999999999997</v>
      </c>
      <c r="G179" s="85">
        <f>SUMIF($E$8:$E$177,$E179,G$8:G$177)</f>
        <v>3725.9</v>
      </c>
      <c r="H179" s="85">
        <f>SUMIF($E$8:$E$177,$E179,H$8:H$177)</f>
        <v>16181.300000000001</v>
      </c>
      <c r="I179" s="85">
        <f>SUMIF($E$8:$E$177,$E179,I$8:I$177)</f>
        <v>110950.69999999998</v>
      </c>
      <c r="J179" s="113">
        <f t="shared" ref="J179:J183" si="33">SUM(F179:I179)</f>
        <v>133020.69999999998</v>
      </c>
      <c r="K179" s="128"/>
    </row>
    <row r="180" spans="1:11" s="80" customFormat="1" ht="14.25" customHeight="1">
      <c r="A180" s="200"/>
      <c r="B180" s="216"/>
      <c r="C180" s="216"/>
      <c r="D180" s="217"/>
      <c r="E180" s="82" t="s">
        <v>48</v>
      </c>
      <c r="F180" s="86">
        <f>SUMIF($E$8:$E$177,E180,$F$8:$F$177)</f>
        <v>7169.4999999999991</v>
      </c>
      <c r="G180" s="86">
        <f>SUMIF($E$8:$E$177,E180,$G$8:$G$177)</f>
        <v>9555.6</v>
      </c>
      <c r="H180" s="86">
        <f t="shared" ref="H180:I183" si="34">SUMIF($E$8:$E$177,$E180,H$8:H$177)</f>
        <v>156862</v>
      </c>
      <c r="I180" s="86">
        <f t="shared" si="34"/>
        <v>294318</v>
      </c>
      <c r="J180" s="114">
        <f t="shared" si="33"/>
        <v>467905.1</v>
      </c>
      <c r="K180" s="128"/>
    </row>
    <row r="181" spans="1:11" s="80" customFormat="1" ht="14.25" customHeight="1">
      <c r="A181" s="200"/>
      <c r="B181" s="216"/>
      <c r="C181" s="216"/>
      <c r="D181" s="217"/>
      <c r="E181" s="82" t="s">
        <v>49</v>
      </c>
      <c r="F181" s="86">
        <f>SUMIF($E$8:$E$177,E181,$F$8:$F$177)</f>
        <v>2525.3000000000002</v>
      </c>
      <c r="G181" s="86">
        <f>SUMIF($E$8:$E$177,E181,$G$8:$G$177)</f>
        <v>1735.1</v>
      </c>
      <c r="H181" s="86">
        <f t="shared" si="34"/>
        <v>0</v>
      </c>
      <c r="I181" s="86">
        <f t="shared" si="34"/>
        <v>0</v>
      </c>
      <c r="J181" s="114">
        <f t="shared" si="33"/>
        <v>4260.3999999999996</v>
      </c>
      <c r="K181" s="128"/>
    </row>
    <row r="182" spans="1:11" s="80" customFormat="1" ht="14.25" customHeight="1">
      <c r="A182" s="200"/>
      <c r="B182" s="216"/>
      <c r="C182" s="216"/>
      <c r="D182" s="217"/>
      <c r="E182" s="82" t="s">
        <v>50</v>
      </c>
      <c r="F182" s="86">
        <f>SUMIF($E$8:$E$177,E182,$F$8:$F$177)</f>
        <v>11511.8</v>
      </c>
      <c r="G182" s="86">
        <f>SUMIF($E$8:$E$177,E182,$G$8:$G$177)</f>
        <v>12325.4</v>
      </c>
      <c r="H182" s="86">
        <f t="shared" si="34"/>
        <v>4701.7</v>
      </c>
      <c r="I182" s="86">
        <f t="shared" si="34"/>
        <v>875.9</v>
      </c>
      <c r="J182" s="114">
        <f t="shared" si="33"/>
        <v>29414.799999999999</v>
      </c>
      <c r="K182" s="128"/>
    </row>
    <row r="183" spans="1:11" s="80" customFormat="1" ht="14.25" hidden="1" customHeight="1">
      <c r="A183" s="200"/>
      <c r="B183" s="216"/>
      <c r="C183" s="216"/>
      <c r="D183" s="217"/>
      <c r="E183" s="83" t="s">
        <v>51</v>
      </c>
      <c r="F183" s="87">
        <f>SUMIF($E$8:$E$177,E183,$F$8:$F$177)</f>
        <v>0</v>
      </c>
      <c r="G183" s="87">
        <f>SUMIF($E$8:$E$177,E183,$G$8:$G$177)</f>
        <v>0</v>
      </c>
      <c r="H183" s="87">
        <f t="shared" si="34"/>
        <v>0</v>
      </c>
      <c r="I183" s="87">
        <f t="shared" si="34"/>
        <v>0</v>
      </c>
      <c r="J183" s="115">
        <f t="shared" si="33"/>
        <v>0</v>
      </c>
      <c r="K183" s="128"/>
    </row>
    <row r="184" spans="1:11" s="80" customFormat="1" ht="14.25" customHeight="1">
      <c r="A184" s="200"/>
      <c r="B184" s="216"/>
      <c r="C184" s="216"/>
      <c r="D184" s="216"/>
      <c r="E184" s="179"/>
      <c r="F184" s="88">
        <f>F50+F79+F104+F159+F178</f>
        <v>23369.4</v>
      </c>
      <c r="G184" s="88">
        <f>G50+G79+G104+G159+G178</f>
        <v>27342</v>
      </c>
      <c r="H184" s="88">
        <f>H50+H79+H104+H159+H178</f>
        <v>177745</v>
      </c>
      <c r="I184" s="88">
        <f>I50+I79+I104+I159+I178</f>
        <v>406144.60000000003</v>
      </c>
      <c r="J184" s="116">
        <f>SUM(F184:I184)</f>
        <v>634601</v>
      </c>
      <c r="K184" s="128">
        <v>634601</v>
      </c>
    </row>
    <row r="185" spans="1:11" s="80" customFormat="1" ht="14.25" customHeight="1" thickBot="1">
      <c r="A185" s="201"/>
      <c r="B185" s="218"/>
      <c r="C185" s="218"/>
      <c r="D185" s="218"/>
      <c r="E185" s="180"/>
      <c r="F185" s="84">
        <f>F184/$K$184</f>
        <v>3.6825343798701865E-2</v>
      </c>
      <c r="G185" s="84">
        <f>G184/$K$184</f>
        <v>4.3085340237409016E-2</v>
      </c>
      <c r="H185" s="84">
        <f>H184/$K$184</f>
        <v>0.28008937899562086</v>
      </c>
      <c r="I185" s="84">
        <f>I184/J184</f>
        <v>0.63999993696826829</v>
      </c>
      <c r="J185" s="106">
        <f>J184/$K$184</f>
        <v>1</v>
      </c>
      <c r="K185" s="129"/>
    </row>
    <row r="186" spans="1:11" ht="14.25" customHeight="1">
      <c r="A186" s="208" t="s">
        <v>53</v>
      </c>
      <c r="B186" s="219" t="s">
        <v>33</v>
      </c>
      <c r="C186" s="11" t="s">
        <v>34</v>
      </c>
      <c r="D186" s="21"/>
      <c r="E186" s="25" t="s">
        <v>47</v>
      </c>
      <c r="F186" s="63">
        <v>95</v>
      </c>
      <c r="G186" s="63"/>
      <c r="H186" s="61">
        <v>160</v>
      </c>
      <c r="I186" s="61">
        <v>642</v>
      </c>
      <c r="J186" s="109">
        <f>SUM(F186:I186)</f>
        <v>897</v>
      </c>
      <c r="K186" s="125"/>
    </row>
    <row r="187" spans="1:11" ht="14.25" customHeight="1">
      <c r="A187" s="208"/>
      <c r="B187" s="220"/>
      <c r="C187" s="15"/>
      <c r="D187" s="16"/>
      <c r="E187" s="17" t="s">
        <v>48</v>
      </c>
      <c r="F187" s="64">
        <v>637</v>
      </c>
      <c r="G187" s="64">
        <v>354</v>
      </c>
      <c r="H187" s="60">
        <v>2722.9</v>
      </c>
      <c r="I187" s="60">
        <v>9629.4</v>
      </c>
      <c r="J187" s="108">
        <f t="shared" ref="J187:J259" si="35">SUM(F187:I187)</f>
        <v>13343.3</v>
      </c>
      <c r="K187" s="125"/>
    </row>
    <row r="188" spans="1:11" ht="14.25" customHeight="1">
      <c r="A188" s="208"/>
      <c r="B188" s="220"/>
      <c r="C188" s="15"/>
      <c r="D188" s="16"/>
      <c r="E188" s="17" t="s">
        <v>49</v>
      </c>
      <c r="F188" s="64"/>
      <c r="G188" s="64"/>
      <c r="H188" s="60"/>
      <c r="I188" s="60"/>
      <c r="J188" s="108">
        <f t="shared" si="35"/>
        <v>0</v>
      </c>
      <c r="K188" s="125"/>
    </row>
    <row r="189" spans="1:11" ht="14.25" customHeight="1">
      <c r="A189" s="208"/>
      <c r="B189" s="220"/>
      <c r="C189" s="15"/>
      <c r="D189" s="16"/>
      <c r="E189" s="17" t="s">
        <v>50</v>
      </c>
      <c r="F189" s="64"/>
      <c r="G189" s="64">
        <v>65</v>
      </c>
      <c r="H189" s="60"/>
      <c r="I189" s="60"/>
      <c r="J189" s="108">
        <f>SUM(F189:I189)</f>
        <v>65</v>
      </c>
      <c r="K189" s="125"/>
    </row>
    <row r="190" spans="1:11" ht="14.25" hidden="1" customHeight="1">
      <c r="A190" s="208"/>
      <c r="B190" s="220"/>
      <c r="C190" s="15"/>
      <c r="D190" s="16"/>
      <c r="E190" s="17" t="s">
        <v>51</v>
      </c>
      <c r="F190" s="64"/>
      <c r="G190" s="64"/>
      <c r="H190" s="60"/>
      <c r="I190" s="60"/>
      <c r="J190" s="108">
        <f t="shared" si="35"/>
        <v>0</v>
      </c>
      <c r="K190" s="125"/>
    </row>
    <row r="191" spans="1:11" ht="14.25" customHeight="1">
      <c r="A191" s="209"/>
      <c r="B191" s="220"/>
      <c r="C191" s="39"/>
      <c r="D191" s="21"/>
      <c r="E191" s="18" t="s">
        <v>46</v>
      </c>
      <c r="F191" s="61">
        <f>SUM(F186:F189)</f>
        <v>732</v>
      </c>
      <c r="G191" s="61">
        <f t="shared" ref="G191:I191" si="36">SUM(G186:G189)</f>
        <v>419</v>
      </c>
      <c r="H191" s="61">
        <f t="shared" si="36"/>
        <v>2882.9</v>
      </c>
      <c r="I191" s="61">
        <f t="shared" si="36"/>
        <v>10271.4</v>
      </c>
      <c r="J191" s="109">
        <f t="shared" si="35"/>
        <v>14305.3</v>
      </c>
      <c r="K191" s="125"/>
    </row>
    <row r="192" spans="1:11" ht="14.25" customHeight="1">
      <c r="A192" s="209"/>
      <c r="B192" s="220"/>
      <c r="C192" s="40" t="s">
        <v>54</v>
      </c>
      <c r="D192" s="41"/>
      <c r="E192" s="14" t="s">
        <v>47</v>
      </c>
      <c r="F192" s="57"/>
      <c r="G192" s="57"/>
      <c r="H192" s="59"/>
      <c r="I192" s="59"/>
      <c r="J192" s="107">
        <f t="shared" si="35"/>
        <v>0</v>
      </c>
      <c r="K192" s="125"/>
    </row>
    <row r="193" spans="1:11" ht="14.25" customHeight="1">
      <c r="A193" s="209"/>
      <c r="B193" s="220"/>
      <c r="C193" s="11"/>
      <c r="D193" s="21"/>
      <c r="E193" s="17" t="s">
        <v>48</v>
      </c>
      <c r="F193" s="64"/>
      <c r="G193" s="64"/>
      <c r="H193" s="60">
        <v>264</v>
      </c>
      <c r="I193" s="60"/>
      <c r="J193" s="108">
        <f t="shared" si="35"/>
        <v>264</v>
      </c>
      <c r="K193" s="125"/>
    </row>
    <row r="194" spans="1:11" ht="14.25" customHeight="1">
      <c r="A194" s="209"/>
      <c r="B194" s="220"/>
      <c r="C194" s="11"/>
      <c r="D194" s="21"/>
      <c r="E194" s="17" t="s">
        <v>49</v>
      </c>
      <c r="F194" s="64"/>
      <c r="G194" s="64"/>
      <c r="H194" s="60"/>
      <c r="I194" s="60"/>
      <c r="J194" s="108">
        <f t="shared" si="35"/>
        <v>0</v>
      </c>
      <c r="K194" s="125"/>
    </row>
    <row r="195" spans="1:11" ht="14.25" customHeight="1">
      <c r="A195" s="209"/>
      <c r="B195" s="220"/>
      <c r="C195" s="11"/>
      <c r="D195" s="21"/>
      <c r="E195" s="17" t="s">
        <v>50</v>
      </c>
      <c r="F195" s="64"/>
      <c r="G195" s="64"/>
      <c r="H195" s="60"/>
      <c r="I195" s="60"/>
      <c r="J195" s="108">
        <f t="shared" si="35"/>
        <v>0</v>
      </c>
      <c r="K195" s="125"/>
    </row>
    <row r="196" spans="1:11" ht="14.25" hidden="1" customHeight="1">
      <c r="A196" s="209"/>
      <c r="B196" s="220"/>
      <c r="C196" s="11"/>
      <c r="D196" s="21"/>
      <c r="E196" s="17" t="s">
        <v>51</v>
      </c>
      <c r="F196" s="64"/>
      <c r="G196" s="64"/>
      <c r="H196" s="60"/>
      <c r="I196" s="60"/>
      <c r="J196" s="108">
        <f t="shared" si="35"/>
        <v>0</v>
      </c>
      <c r="K196" s="125"/>
    </row>
    <row r="197" spans="1:11" ht="14.25" customHeight="1">
      <c r="A197" s="209"/>
      <c r="B197" s="220"/>
      <c r="C197" s="22"/>
      <c r="D197" s="23"/>
      <c r="E197" s="24" t="s">
        <v>46</v>
      </c>
      <c r="F197" s="62">
        <f>SUM(F192:F195)</f>
        <v>0</v>
      </c>
      <c r="G197" s="62">
        <f t="shared" ref="G197:I197" si="37">SUM(G192:G195)</f>
        <v>0</v>
      </c>
      <c r="H197" s="62">
        <f t="shared" si="37"/>
        <v>264</v>
      </c>
      <c r="I197" s="62">
        <f t="shared" si="37"/>
        <v>0</v>
      </c>
      <c r="J197" s="110">
        <f>SUM(F197:I197)</f>
        <v>264</v>
      </c>
      <c r="K197" s="125"/>
    </row>
    <row r="198" spans="1:11" ht="14.25" customHeight="1">
      <c r="A198" s="209"/>
      <c r="B198" s="220"/>
      <c r="C198" s="11" t="s">
        <v>35</v>
      </c>
      <c r="D198" s="21"/>
      <c r="E198" s="25" t="s">
        <v>47</v>
      </c>
      <c r="F198" s="63"/>
      <c r="G198" s="63"/>
      <c r="H198" s="63"/>
      <c r="I198" s="61"/>
      <c r="J198" s="109">
        <f t="shared" si="35"/>
        <v>0</v>
      </c>
      <c r="K198" s="125"/>
    </row>
    <row r="199" spans="1:11" ht="14.25" customHeight="1">
      <c r="A199" s="209"/>
      <c r="B199" s="220"/>
      <c r="C199" s="11"/>
      <c r="D199" s="21"/>
      <c r="E199" s="17" t="s">
        <v>48</v>
      </c>
      <c r="F199" s="64">
        <v>20</v>
      </c>
      <c r="G199" s="64"/>
      <c r="H199" s="64">
        <v>680</v>
      </c>
      <c r="I199" s="60">
        <v>1326</v>
      </c>
      <c r="J199" s="108">
        <f t="shared" si="35"/>
        <v>2026</v>
      </c>
      <c r="K199" s="125"/>
    </row>
    <row r="200" spans="1:11" ht="14.25" customHeight="1">
      <c r="A200" s="209"/>
      <c r="B200" s="220"/>
      <c r="C200" s="11"/>
      <c r="D200" s="21"/>
      <c r="E200" s="17" t="s">
        <v>49</v>
      </c>
      <c r="F200" s="64"/>
      <c r="G200" s="64"/>
      <c r="H200" s="64"/>
      <c r="I200" s="60"/>
      <c r="J200" s="108">
        <f t="shared" si="35"/>
        <v>0</v>
      </c>
      <c r="K200" s="125"/>
    </row>
    <row r="201" spans="1:11" ht="14.25" customHeight="1">
      <c r="A201" s="209"/>
      <c r="B201" s="220"/>
      <c r="C201" s="11"/>
      <c r="D201" s="21"/>
      <c r="E201" s="17" t="s">
        <v>50</v>
      </c>
      <c r="F201" s="64">
        <v>50</v>
      </c>
      <c r="G201" s="64">
        <v>105</v>
      </c>
      <c r="H201" s="64"/>
      <c r="I201" s="60"/>
      <c r="J201" s="108">
        <f t="shared" si="35"/>
        <v>155</v>
      </c>
      <c r="K201" s="125"/>
    </row>
    <row r="202" spans="1:11" ht="14.25" hidden="1" customHeight="1">
      <c r="A202" s="209"/>
      <c r="B202" s="220"/>
      <c r="C202" s="11"/>
      <c r="D202" s="21"/>
      <c r="E202" s="17" t="s">
        <v>51</v>
      </c>
      <c r="F202" s="64"/>
      <c r="G202" s="64"/>
      <c r="H202" s="64"/>
      <c r="I202" s="60"/>
      <c r="J202" s="108">
        <f t="shared" si="35"/>
        <v>0</v>
      </c>
      <c r="K202" s="125"/>
    </row>
    <row r="203" spans="1:11" ht="14.25" customHeight="1">
      <c r="A203" s="209"/>
      <c r="B203" s="220"/>
      <c r="C203" s="11"/>
      <c r="D203" s="21"/>
      <c r="E203" s="18" t="s">
        <v>46</v>
      </c>
      <c r="F203" s="61">
        <f>SUM(F198:F201)</f>
        <v>70</v>
      </c>
      <c r="G203" s="61">
        <f t="shared" ref="G203:I203" si="38">SUM(G198:G201)</f>
        <v>105</v>
      </c>
      <c r="H203" s="61">
        <f t="shared" si="38"/>
        <v>680</v>
      </c>
      <c r="I203" s="61">
        <f t="shared" si="38"/>
        <v>1326</v>
      </c>
      <c r="J203" s="109">
        <f t="shared" si="35"/>
        <v>2181</v>
      </c>
      <c r="K203" s="125"/>
    </row>
    <row r="204" spans="1:11" s="10" customFormat="1" ht="14.25" customHeight="1">
      <c r="A204" s="209"/>
      <c r="B204" s="220"/>
      <c r="C204" s="19" t="s">
        <v>36</v>
      </c>
      <c r="D204" s="42"/>
      <c r="E204" s="14" t="s">
        <v>47</v>
      </c>
      <c r="F204" s="57"/>
      <c r="G204" s="57"/>
      <c r="H204" s="59">
        <v>139.80000000000001</v>
      </c>
      <c r="I204" s="59"/>
      <c r="J204" s="107">
        <f t="shared" si="35"/>
        <v>139.80000000000001</v>
      </c>
      <c r="K204" s="130"/>
    </row>
    <row r="205" spans="1:11" s="10" customFormat="1" ht="14.25" customHeight="1">
      <c r="A205" s="209"/>
      <c r="B205" s="220"/>
      <c r="C205" s="43"/>
      <c r="D205" s="44"/>
      <c r="E205" s="17" t="s">
        <v>48</v>
      </c>
      <c r="F205" s="64">
        <v>20</v>
      </c>
      <c r="G205" s="64">
        <v>30</v>
      </c>
      <c r="H205" s="60">
        <v>218</v>
      </c>
      <c r="I205" s="60">
        <v>100</v>
      </c>
      <c r="J205" s="108">
        <f t="shared" si="35"/>
        <v>368</v>
      </c>
      <c r="K205" s="130"/>
    </row>
    <row r="206" spans="1:11" s="10" customFormat="1" ht="14.25" customHeight="1">
      <c r="A206" s="209"/>
      <c r="B206" s="220"/>
      <c r="C206" s="43"/>
      <c r="D206" s="44"/>
      <c r="E206" s="17" t="s">
        <v>49</v>
      </c>
      <c r="F206" s="64"/>
      <c r="G206" s="64"/>
      <c r="H206" s="60"/>
      <c r="I206" s="60"/>
      <c r="J206" s="108">
        <f t="shared" si="35"/>
        <v>0</v>
      </c>
      <c r="K206" s="130"/>
    </row>
    <row r="207" spans="1:11" s="10" customFormat="1" ht="14.25" customHeight="1">
      <c r="A207" s="209"/>
      <c r="B207" s="220"/>
      <c r="C207" s="43"/>
      <c r="D207" s="44"/>
      <c r="E207" s="17" t="s">
        <v>50</v>
      </c>
      <c r="F207" s="64"/>
      <c r="G207" s="64">
        <v>30</v>
      </c>
      <c r="H207" s="60"/>
      <c r="I207" s="60"/>
      <c r="J207" s="108">
        <f t="shared" si="35"/>
        <v>30</v>
      </c>
      <c r="K207" s="130"/>
    </row>
    <row r="208" spans="1:11" s="10" customFormat="1" ht="14.25" hidden="1" customHeight="1">
      <c r="A208" s="209"/>
      <c r="B208" s="220"/>
      <c r="C208" s="43"/>
      <c r="D208" s="44"/>
      <c r="E208" s="17" t="s">
        <v>51</v>
      </c>
      <c r="F208" s="64"/>
      <c r="G208" s="64"/>
      <c r="H208" s="60"/>
      <c r="I208" s="60"/>
      <c r="J208" s="108">
        <f t="shared" si="35"/>
        <v>0</v>
      </c>
      <c r="K208" s="130"/>
    </row>
    <row r="209" spans="1:11" s="10" customFormat="1" ht="14.25" customHeight="1">
      <c r="A209" s="209"/>
      <c r="B209" s="220"/>
      <c r="C209" s="45"/>
      <c r="D209" s="23"/>
      <c r="E209" s="24" t="s">
        <v>46</v>
      </c>
      <c r="F209" s="62">
        <f>SUM(F204:F207)</f>
        <v>20</v>
      </c>
      <c r="G209" s="62">
        <f t="shared" ref="G209:I209" si="39">SUM(G204:G207)</f>
        <v>60</v>
      </c>
      <c r="H209" s="62">
        <f t="shared" si="39"/>
        <v>357.8</v>
      </c>
      <c r="I209" s="62">
        <f t="shared" si="39"/>
        <v>100</v>
      </c>
      <c r="J209" s="110">
        <f t="shared" si="35"/>
        <v>537.79999999999995</v>
      </c>
      <c r="K209" s="130"/>
    </row>
    <row r="210" spans="1:11" s="10" customFormat="1" ht="14.25" customHeight="1">
      <c r="A210" s="209"/>
      <c r="B210" s="220"/>
      <c r="C210" s="11" t="s">
        <v>37</v>
      </c>
      <c r="D210" s="21"/>
      <c r="E210" s="25" t="s">
        <v>47</v>
      </c>
      <c r="F210" s="63"/>
      <c r="G210" s="63"/>
      <c r="H210" s="61"/>
      <c r="I210" s="61">
        <v>295</v>
      </c>
      <c r="J210" s="109">
        <f t="shared" si="35"/>
        <v>295</v>
      </c>
      <c r="K210" s="130"/>
    </row>
    <row r="211" spans="1:11" s="10" customFormat="1" ht="14.25" customHeight="1">
      <c r="A211" s="209"/>
      <c r="B211" s="220"/>
      <c r="C211" s="11"/>
      <c r="D211" s="21"/>
      <c r="E211" s="17" t="s">
        <v>48</v>
      </c>
      <c r="F211" s="64"/>
      <c r="G211" s="64"/>
      <c r="H211" s="60">
        <v>661.3</v>
      </c>
      <c r="I211" s="60">
        <v>1954.3</v>
      </c>
      <c r="J211" s="108">
        <f t="shared" si="35"/>
        <v>2615.6</v>
      </c>
      <c r="K211" s="130"/>
    </row>
    <row r="212" spans="1:11" s="10" customFormat="1" ht="14.25" customHeight="1">
      <c r="A212" s="209"/>
      <c r="B212" s="220"/>
      <c r="C212" s="11"/>
      <c r="D212" s="21"/>
      <c r="E212" s="17" t="s">
        <v>49</v>
      </c>
      <c r="F212" s="64"/>
      <c r="G212" s="64"/>
      <c r="H212" s="60"/>
      <c r="I212" s="60"/>
      <c r="J212" s="108">
        <f t="shared" si="35"/>
        <v>0</v>
      </c>
      <c r="K212" s="130"/>
    </row>
    <row r="213" spans="1:11" s="10" customFormat="1" ht="14.25" customHeight="1">
      <c r="A213" s="209"/>
      <c r="B213" s="220"/>
      <c r="C213" s="11"/>
      <c r="D213" s="21"/>
      <c r="E213" s="17" t="s">
        <v>50</v>
      </c>
      <c r="F213" s="64"/>
      <c r="G213" s="64"/>
      <c r="H213" s="60"/>
      <c r="I213" s="60"/>
      <c r="J213" s="108">
        <f t="shared" si="35"/>
        <v>0</v>
      </c>
      <c r="K213" s="130"/>
    </row>
    <row r="214" spans="1:11" s="10" customFormat="1" ht="14.25" hidden="1" customHeight="1">
      <c r="A214" s="209"/>
      <c r="B214" s="220"/>
      <c r="C214" s="11"/>
      <c r="D214" s="21"/>
      <c r="E214" s="17" t="s">
        <v>51</v>
      </c>
      <c r="F214" s="64"/>
      <c r="G214" s="64"/>
      <c r="H214" s="60"/>
      <c r="I214" s="60"/>
      <c r="J214" s="108">
        <f t="shared" si="35"/>
        <v>0</v>
      </c>
      <c r="K214" s="130"/>
    </row>
    <row r="215" spans="1:11" s="10" customFormat="1" ht="14.25" customHeight="1">
      <c r="A215" s="209"/>
      <c r="B215" s="220"/>
      <c r="C215" s="37"/>
      <c r="D215" s="21"/>
      <c r="E215" s="18" t="s">
        <v>46</v>
      </c>
      <c r="F215" s="61">
        <f>SUM(F210:F213)</f>
        <v>0</v>
      </c>
      <c r="G215" s="61">
        <f t="shared" ref="G215:I215" si="40">SUM(G210:G213)</f>
        <v>0</v>
      </c>
      <c r="H215" s="61">
        <f t="shared" si="40"/>
        <v>661.3</v>
      </c>
      <c r="I215" s="61">
        <f t="shared" si="40"/>
        <v>2249.3000000000002</v>
      </c>
      <c r="J215" s="109">
        <f t="shared" si="35"/>
        <v>2910.6000000000004</v>
      </c>
      <c r="K215" s="130"/>
    </row>
    <row r="216" spans="1:11" ht="14.25" customHeight="1">
      <c r="A216" s="209"/>
      <c r="B216" s="220"/>
      <c r="C216" s="40" t="s">
        <v>38</v>
      </c>
      <c r="D216" s="41"/>
      <c r="E216" s="14" t="s">
        <v>47</v>
      </c>
      <c r="F216" s="57"/>
      <c r="G216" s="57"/>
      <c r="H216" s="59"/>
      <c r="I216" s="59"/>
      <c r="J216" s="107">
        <f t="shared" si="35"/>
        <v>0</v>
      </c>
      <c r="K216" s="125"/>
    </row>
    <row r="217" spans="1:11" ht="14.25" customHeight="1">
      <c r="A217" s="209"/>
      <c r="B217" s="220"/>
      <c r="C217" s="11"/>
      <c r="D217" s="21"/>
      <c r="E217" s="17" t="s">
        <v>48</v>
      </c>
      <c r="F217" s="64"/>
      <c r="G217" s="64"/>
      <c r="H217" s="60">
        <v>578</v>
      </c>
      <c r="I217" s="60">
        <v>1411</v>
      </c>
      <c r="J217" s="108">
        <f t="shared" si="35"/>
        <v>1989</v>
      </c>
      <c r="K217" s="125"/>
    </row>
    <row r="218" spans="1:11" ht="14.25" customHeight="1">
      <c r="A218" s="209"/>
      <c r="B218" s="220"/>
      <c r="C218" s="11"/>
      <c r="D218" s="21"/>
      <c r="E218" s="17" t="s">
        <v>49</v>
      </c>
      <c r="F218" s="64"/>
      <c r="G218" s="64"/>
      <c r="H218" s="60"/>
      <c r="I218" s="60"/>
      <c r="J218" s="108">
        <f t="shared" si="35"/>
        <v>0</v>
      </c>
      <c r="K218" s="125"/>
    </row>
    <row r="219" spans="1:11" ht="14.25" customHeight="1">
      <c r="A219" s="209"/>
      <c r="B219" s="220"/>
      <c r="C219" s="11"/>
      <c r="D219" s="21"/>
      <c r="E219" s="17" t="s">
        <v>50</v>
      </c>
      <c r="F219" s="64"/>
      <c r="G219" s="64"/>
      <c r="H219" s="60"/>
      <c r="I219" s="60"/>
      <c r="J219" s="108">
        <f t="shared" si="35"/>
        <v>0</v>
      </c>
      <c r="K219" s="125"/>
    </row>
    <row r="220" spans="1:11" ht="14.25" hidden="1" customHeight="1">
      <c r="A220" s="209"/>
      <c r="B220" s="220"/>
      <c r="C220" s="11"/>
      <c r="D220" s="21"/>
      <c r="E220" s="17" t="s">
        <v>51</v>
      </c>
      <c r="F220" s="64"/>
      <c r="G220" s="64"/>
      <c r="H220" s="60"/>
      <c r="I220" s="60"/>
      <c r="J220" s="108">
        <f t="shared" si="35"/>
        <v>0</v>
      </c>
      <c r="K220" s="125"/>
    </row>
    <row r="221" spans="1:11" ht="14.25" customHeight="1">
      <c r="A221" s="209"/>
      <c r="B221" s="220"/>
      <c r="C221" s="46"/>
      <c r="D221" s="23"/>
      <c r="E221" s="24" t="s">
        <v>46</v>
      </c>
      <c r="F221" s="62">
        <f>SUM(F216:F219)</f>
        <v>0</v>
      </c>
      <c r="G221" s="62">
        <f t="shared" ref="G221:I221" si="41">SUM(G216:G219)</f>
        <v>0</v>
      </c>
      <c r="H221" s="62">
        <f t="shared" si="41"/>
        <v>578</v>
      </c>
      <c r="I221" s="62">
        <f t="shared" si="41"/>
        <v>1411</v>
      </c>
      <c r="J221" s="110">
        <f t="shared" si="35"/>
        <v>1989</v>
      </c>
      <c r="K221" s="125"/>
    </row>
    <row r="222" spans="1:11" ht="14.25" customHeight="1">
      <c r="A222" s="209"/>
      <c r="B222" s="220"/>
      <c r="C222" s="37" t="s">
        <v>39</v>
      </c>
      <c r="D222" s="38"/>
      <c r="E222" s="25" t="s">
        <v>47</v>
      </c>
      <c r="F222" s="63"/>
      <c r="G222" s="63"/>
      <c r="H222" s="63"/>
      <c r="I222" s="61"/>
      <c r="J222" s="109">
        <f t="shared" si="35"/>
        <v>0</v>
      </c>
      <c r="K222" s="125"/>
    </row>
    <row r="223" spans="1:11" ht="14.25" customHeight="1">
      <c r="A223" s="209"/>
      <c r="B223" s="220"/>
      <c r="C223" s="11"/>
      <c r="D223" s="21"/>
      <c r="E223" s="17" t="s">
        <v>48</v>
      </c>
      <c r="F223" s="64"/>
      <c r="G223" s="64"/>
      <c r="H223" s="64">
        <v>265</v>
      </c>
      <c r="I223" s="60"/>
      <c r="J223" s="108">
        <f t="shared" si="35"/>
        <v>265</v>
      </c>
      <c r="K223" s="125"/>
    </row>
    <row r="224" spans="1:11" ht="14.25" customHeight="1">
      <c r="A224" s="209"/>
      <c r="B224" s="220"/>
      <c r="C224" s="11"/>
      <c r="D224" s="21"/>
      <c r="E224" s="17" t="s">
        <v>49</v>
      </c>
      <c r="F224" s="64"/>
      <c r="G224" s="64"/>
      <c r="H224" s="64"/>
      <c r="I224" s="60"/>
      <c r="J224" s="108">
        <f t="shared" si="35"/>
        <v>0</v>
      </c>
      <c r="K224" s="125"/>
    </row>
    <row r="225" spans="1:11" ht="14.25" customHeight="1">
      <c r="A225" s="209"/>
      <c r="B225" s="220"/>
      <c r="C225" s="11"/>
      <c r="D225" s="21"/>
      <c r="E225" s="17" t="s">
        <v>50</v>
      </c>
      <c r="F225" s="64"/>
      <c r="G225" s="64"/>
      <c r="H225" s="64"/>
      <c r="I225" s="60"/>
      <c r="J225" s="108">
        <f t="shared" si="35"/>
        <v>0</v>
      </c>
      <c r="K225" s="125"/>
    </row>
    <row r="226" spans="1:11" ht="14.25" hidden="1" customHeight="1">
      <c r="A226" s="209"/>
      <c r="B226" s="220"/>
      <c r="C226" s="11"/>
      <c r="D226" s="21"/>
      <c r="E226" s="17" t="s">
        <v>51</v>
      </c>
      <c r="F226" s="64"/>
      <c r="G226" s="64"/>
      <c r="H226" s="64"/>
      <c r="I226" s="60"/>
      <c r="J226" s="108">
        <f t="shared" si="35"/>
        <v>0</v>
      </c>
      <c r="K226" s="125"/>
    </row>
    <row r="227" spans="1:11" ht="14.25" customHeight="1">
      <c r="A227" s="209"/>
      <c r="B227" s="220"/>
      <c r="C227" s="46"/>
      <c r="D227" s="23"/>
      <c r="E227" s="24" t="s">
        <v>46</v>
      </c>
      <c r="F227" s="62">
        <f>SUM(F222:F225)</f>
        <v>0</v>
      </c>
      <c r="G227" s="62">
        <f t="shared" ref="G227:I227" si="42">SUM(G222:G225)</f>
        <v>0</v>
      </c>
      <c r="H227" s="62">
        <f t="shared" si="42"/>
        <v>265</v>
      </c>
      <c r="I227" s="62">
        <f t="shared" si="42"/>
        <v>0</v>
      </c>
      <c r="J227" s="110">
        <f t="shared" si="35"/>
        <v>265</v>
      </c>
      <c r="K227" s="125"/>
    </row>
    <row r="228" spans="1:11" ht="14.25" hidden="1" customHeight="1">
      <c r="A228" s="209"/>
      <c r="B228" s="220"/>
      <c r="C228" s="37" t="s">
        <v>40</v>
      </c>
      <c r="D228" s="70"/>
      <c r="E228" s="25" t="s">
        <v>47</v>
      </c>
      <c r="F228" s="63"/>
      <c r="G228" s="63"/>
      <c r="H228" s="61"/>
      <c r="I228" s="61"/>
      <c r="J228" s="109">
        <f t="shared" si="35"/>
        <v>0</v>
      </c>
      <c r="K228" s="125"/>
    </row>
    <row r="229" spans="1:11" ht="14.25" hidden="1" customHeight="1">
      <c r="A229" s="209"/>
      <c r="B229" s="220"/>
      <c r="C229" s="47"/>
      <c r="D229" s="48"/>
      <c r="E229" s="17" t="s">
        <v>48</v>
      </c>
      <c r="F229" s="64"/>
      <c r="G229" s="64"/>
      <c r="H229" s="60"/>
      <c r="I229" s="60"/>
      <c r="J229" s="108">
        <f t="shared" si="35"/>
        <v>0</v>
      </c>
      <c r="K229" s="125"/>
    </row>
    <row r="230" spans="1:11" ht="14.25" hidden="1" customHeight="1">
      <c r="A230" s="209"/>
      <c r="B230" s="220"/>
      <c r="C230" s="47"/>
      <c r="D230" s="48"/>
      <c r="E230" s="17" t="s">
        <v>49</v>
      </c>
      <c r="F230" s="64"/>
      <c r="G230" s="64"/>
      <c r="H230" s="60"/>
      <c r="I230" s="60"/>
      <c r="J230" s="108">
        <f t="shared" si="35"/>
        <v>0</v>
      </c>
      <c r="K230" s="125"/>
    </row>
    <row r="231" spans="1:11" ht="14.25" hidden="1" customHeight="1">
      <c r="A231" s="209"/>
      <c r="B231" s="220"/>
      <c r="C231" s="47"/>
      <c r="D231" s="48"/>
      <c r="E231" s="17" t="s">
        <v>50</v>
      </c>
      <c r="F231" s="64"/>
      <c r="G231" s="64"/>
      <c r="H231" s="60"/>
      <c r="I231" s="60"/>
      <c r="J231" s="108">
        <f t="shared" si="35"/>
        <v>0</v>
      </c>
      <c r="K231" s="125"/>
    </row>
    <row r="232" spans="1:11" ht="14.25" hidden="1" customHeight="1">
      <c r="A232" s="209"/>
      <c r="B232" s="220"/>
      <c r="C232" s="47"/>
      <c r="D232" s="48"/>
      <c r="E232" s="17" t="s">
        <v>51</v>
      </c>
      <c r="F232" s="64"/>
      <c r="G232" s="64"/>
      <c r="H232" s="60"/>
      <c r="I232" s="60"/>
      <c r="J232" s="108">
        <f t="shared" si="35"/>
        <v>0</v>
      </c>
      <c r="K232" s="125"/>
    </row>
    <row r="233" spans="1:11" ht="14.25" hidden="1" customHeight="1">
      <c r="A233" s="209"/>
      <c r="B233" s="220"/>
      <c r="C233" s="47"/>
      <c r="D233" s="21"/>
      <c r="E233" s="18" t="s">
        <v>46</v>
      </c>
      <c r="F233" s="61">
        <f>SUM(F228:F231)</f>
        <v>0</v>
      </c>
      <c r="G233" s="61">
        <f t="shared" ref="G233:I233" si="43">SUM(G228:G231)</f>
        <v>0</v>
      </c>
      <c r="H233" s="61">
        <f t="shared" si="43"/>
        <v>0</v>
      </c>
      <c r="I233" s="61">
        <f t="shared" si="43"/>
        <v>0</v>
      </c>
      <c r="J233" s="109">
        <f>SUM(F233:I233)</f>
        <v>0</v>
      </c>
      <c r="K233" s="125"/>
    </row>
    <row r="234" spans="1:11" ht="14.25" customHeight="1">
      <c r="A234" s="209"/>
      <c r="B234" s="220"/>
      <c r="C234" s="49" t="s">
        <v>41</v>
      </c>
      <c r="D234" s="50"/>
      <c r="E234" s="14" t="s">
        <v>47</v>
      </c>
      <c r="F234" s="57"/>
      <c r="G234" s="57"/>
      <c r="H234" s="59"/>
      <c r="I234" s="59">
        <v>488</v>
      </c>
      <c r="J234" s="107">
        <f t="shared" si="35"/>
        <v>488</v>
      </c>
      <c r="K234" s="125"/>
    </row>
    <row r="235" spans="1:11" ht="14.25" customHeight="1">
      <c r="A235" s="209"/>
      <c r="B235" s="220"/>
      <c r="C235" s="11"/>
      <c r="D235" s="21"/>
      <c r="E235" s="17" t="s">
        <v>48</v>
      </c>
      <c r="F235" s="64"/>
      <c r="G235" s="64"/>
      <c r="H235" s="60">
        <v>625</v>
      </c>
      <c r="I235" s="60">
        <v>750</v>
      </c>
      <c r="J235" s="108">
        <f t="shared" si="35"/>
        <v>1375</v>
      </c>
      <c r="K235" s="125"/>
    </row>
    <row r="236" spans="1:11" ht="14.25" customHeight="1">
      <c r="A236" s="209"/>
      <c r="B236" s="220"/>
      <c r="C236" s="15"/>
      <c r="D236" s="16"/>
      <c r="E236" s="17" t="s">
        <v>49</v>
      </c>
      <c r="F236" s="64"/>
      <c r="G236" s="64"/>
      <c r="H236" s="60"/>
      <c r="I236" s="60"/>
      <c r="J236" s="108">
        <f t="shared" si="35"/>
        <v>0</v>
      </c>
      <c r="K236" s="125"/>
    </row>
    <row r="237" spans="1:11" ht="14.25" customHeight="1">
      <c r="A237" s="209"/>
      <c r="B237" s="220"/>
      <c r="C237" s="15"/>
      <c r="D237" s="16"/>
      <c r="E237" s="17" t="s">
        <v>50</v>
      </c>
      <c r="F237" s="64"/>
      <c r="G237" s="64"/>
      <c r="H237" s="60"/>
      <c r="I237" s="60"/>
      <c r="J237" s="108">
        <f t="shared" si="35"/>
        <v>0</v>
      </c>
      <c r="K237" s="125"/>
    </row>
    <row r="238" spans="1:11" ht="14.25" hidden="1" customHeight="1">
      <c r="A238" s="209"/>
      <c r="B238" s="220"/>
      <c r="C238" s="15"/>
      <c r="D238" s="16"/>
      <c r="E238" s="17" t="s">
        <v>51</v>
      </c>
      <c r="F238" s="64"/>
      <c r="G238" s="64"/>
      <c r="H238" s="60"/>
      <c r="I238" s="60"/>
      <c r="J238" s="108">
        <f t="shared" si="35"/>
        <v>0</v>
      </c>
      <c r="K238" s="125"/>
    </row>
    <row r="239" spans="1:11" ht="14.25" customHeight="1">
      <c r="A239" s="209"/>
      <c r="B239" s="220"/>
      <c r="C239" s="31"/>
      <c r="D239" s="23"/>
      <c r="E239" s="24" t="s">
        <v>46</v>
      </c>
      <c r="F239" s="62">
        <f>SUM(F234:F237)</f>
        <v>0</v>
      </c>
      <c r="G239" s="62">
        <f t="shared" ref="G239:I239" si="44">SUM(G234:G237)</f>
        <v>0</v>
      </c>
      <c r="H239" s="62">
        <f t="shared" si="44"/>
        <v>625</v>
      </c>
      <c r="I239" s="62">
        <f t="shared" si="44"/>
        <v>1238</v>
      </c>
      <c r="J239" s="110">
        <f t="shared" si="35"/>
        <v>1863</v>
      </c>
      <c r="K239" s="125"/>
    </row>
    <row r="240" spans="1:11" ht="14.25" customHeight="1">
      <c r="A240" s="209"/>
      <c r="B240" s="220"/>
      <c r="C240" s="71" t="s">
        <v>65</v>
      </c>
      <c r="D240" s="72"/>
      <c r="E240" s="14" t="s">
        <v>47</v>
      </c>
      <c r="F240" s="61"/>
      <c r="G240" s="61"/>
      <c r="H240" s="61"/>
      <c r="I240" s="61"/>
      <c r="J240" s="109">
        <f t="shared" si="35"/>
        <v>0</v>
      </c>
      <c r="K240" s="125"/>
    </row>
    <row r="241" spans="1:11" ht="14.25" customHeight="1">
      <c r="A241" s="209"/>
      <c r="B241" s="220"/>
      <c r="C241" s="15"/>
      <c r="D241" s="72"/>
      <c r="E241" s="17" t="s">
        <v>48</v>
      </c>
      <c r="F241" s="60"/>
      <c r="G241" s="60"/>
      <c r="H241" s="60"/>
      <c r="I241" s="60">
        <v>720</v>
      </c>
      <c r="J241" s="108">
        <f t="shared" si="35"/>
        <v>720</v>
      </c>
      <c r="K241" s="125"/>
    </row>
    <row r="242" spans="1:11" ht="14.25" customHeight="1">
      <c r="A242" s="209"/>
      <c r="B242" s="220"/>
      <c r="C242" s="15"/>
      <c r="D242" s="72"/>
      <c r="E242" s="17" t="s">
        <v>49</v>
      </c>
      <c r="F242" s="60"/>
      <c r="G242" s="60"/>
      <c r="H242" s="60"/>
      <c r="I242" s="60"/>
      <c r="J242" s="108">
        <f t="shared" si="35"/>
        <v>0</v>
      </c>
      <c r="K242" s="125"/>
    </row>
    <row r="243" spans="1:11" ht="14.25" customHeight="1">
      <c r="A243" s="209"/>
      <c r="B243" s="220"/>
      <c r="C243" s="15"/>
      <c r="D243" s="72"/>
      <c r="E243" s="17" t="s">
        <v>50</v>
      </c>
      <c r="F243" s="60"/>
      <c r="G243" s="60"/>
      <c r="H243" s="60"/>
      <c r="I243" s="60"/>
      <c r="J243" s="108">
        <f t="shared" si="35"/>
        <v>0</v>
      </c>
      <c r="K243" s="125"/>
    </row>
    <row r="244" spans="1:11" ht="14.25" customHeight="1">
      <c r="A244" s="209"/>
      <c r="B244" s="220"/>
      <c r="C244" s="15"/>
      <c r="D244" s="73"/>
      <c r="E244" s="74" t="s">
        <v>46</v>
      </c>
      <c r="F244" s="62">
        <f>SUM(F240:F243)</f>
        <v>0</v>
      </c>
      <c r="G244" s="62">
        <f t="shared" ref="G244:I244" si="45">SUM(G240:G243)</f>
        <v>0</v>
      </c>
      <c r="H244" s="62">
        <f t="shared" si="45"/>
        <v>0</v>
      </c>
      <c r="I244" s="62">
        <f t="shared" si="45"/>
        <v>720</v>
      </c>
      <c r="J244" s="110">
        <f>SUM(F244:I244)</f>
        <v>720</v>
      </c>
      <c r="K244" s="125"/>
    </row>
    <row r="245" spans="1:11" ht="14.25" customHeight="1">
      <c r="A245" s="209"/>
      <c r="B245" s="220"/>
      <c r="C245" s="71" t="s">
        <v>62</v>
      </c>
      <c r="D245" s="72"/>
      <c r="E245" s="14" t="s">
        <v>47</v>
      </c>
      <c r="F245" s="61">
        <v>20</v>
      </c>
      <c r="G245" s="61"/>
      <c r="H245" s="61">
        <v>50</v>
      </c>
      <c r="I245" s="61"/>
      <c r="J245" s="109">
        <f t="shared" si="35"/>
        <v>70</v>
      </c>
      <c r="K245" s="125"/>
    </row>
    <row r="246" spans="1:11" ht="14.25" customHeight="1">
      <c r="A246" s="209"/>
      <c r="B246" s="220"/>
      <c r="C246" s="15"/>
      <c r="D246" s="21"/>
      <c r="E246" s="17" t="s">
        <v>48</v>
      </c>
      <c r="F246" s="60"/>
      <c r="G246" s="60"/>
      <c r="H246" s="60"/>
      <c r="I246" s="60"/>
      <c r="J246" s="108">
        <f t="shared" si="35"/>
        <v>0</v>
      </c>
      <c r="K246" s="125"/>
    </row>
    <row r="247" spans="1:11" ht="14.25" customHeight="1">
      <c r="A247" s="209"/>
      <c r="B247" s="220"/>
      <c r="C247" s="15"/>
      <c r="D247" s="21"/>
      <c r="E247" s="17" t="s">
        <v>49</v>
      </c>
      <c r="F247" s="60"/>
      <c r="G247" s="60"/>
      <c r="H247" s="60"/>
      <c r="I247" s="60"/>
      <c r="J247" s="108">
        <f t="shared" si="35"/>
        <v>0</v>
      </c>
      <c r="K247" s="125"/>
    </row>
    <row r="248" spans="1:11" ht="14.25" customHeight="1">
      <c r="A248" s="209"/>
      <c r="B248" s="220"/>
      <c r="C248" s="15"/>
      <c r="D248" s="21"/>
      <c r="E248" s="17" t="s">
        <v>50</v>
      </c>
      <c r="F248" s="60"/>
      <c r="G248" s="60"/>
      <c r="H248" s="60"/>
      <c r="I248" s="60"/>
      <c r="J248" s="108">
        <f t="shared" si="35"/>
        <v>0</v>
      </c>
      <c r="K248" s="125"/>
    </row>
    <row r="249" spans="1:11" ht="14.25" customHeight="1">
      <c r="A249" s="209"/>
      <c r="B249" s="220"/>
      <c r="C249" s="31"/>
      <c r="D249" s="73"/>
      <c r="E249" s="74" t="s">
        <v>46</v>
      </c>
      <c r="F249" s="62">
        <f>SUM(F245:F248)</f>
        <v>20</v>
      </c>
      <c r="G249" s="62">
        <f t="shared" ref="G249:I249" si="46">SUM(G245:G248)</f>
        <v>0</v>
      </c>
      <c r="H249" s="62">
        <f t="shared" si="46"/>
        <v>50</v>
      </c>
      <c r="I249" s="62">
        <f t="shared" si="46"/>
        <v>0</v>
      </c>
      <c r="J249" s="110">
        <f t="shared" si="35"/>
        <v>70</v>
      </c>
      <c r="K249" s="125"/>
    </row>
    <row r="250" spans="1:11" ht="14.25" hidden="1" customHeight="1">
      <c r="A250" s="209"/>
      <c r="B250" s="220"/>
      <c r="C250" s="15" t="s">
        <v>66</v>
      </c>
      <c r="D250" s="72"/>
      <c r="E250" s="14" t="s">
        <v>47</v>
      </c>
      <c r="F250" s="61"/>
      <c r="G250" s="61"/>
      <c r="H250" s="61"/>
      <c r="I250" s="61"/>
      <c r="J250" s="109">
        <f t="shared" si="35"/>
        <v>0</v>
      </c>
      <c r="K250" s="125"/>
    </row>
    <row r="251" spans="1:11" ht="14.25" hidden="1" customHeight="1">
      <c r="A251" s="209"/>
      <c r="B251" s="220"/>
      <c r="C251" s="15"/>
      <c r="D251" s="21"/>
      <c r="E251" s="17" t="s">
        <v>48</v>
      </c>
      <c r="F251" s="60"/>
      <c r="G251" s="60"/>
      <c r="H251" s="60"/>
      <c r="I251" s="60"/>
      <c r="J251" s="108">
        <f t="shared" si="35"/>
        <v>0</v>
      </c>
      <c r="K251" s="125"/>
    </row>
    <row r="252" spans="1:11" ht="14.25" hidden="1" customHeight="1">
      <c r="A252" s="209"/>
      <c r="B252" s="220"/>
      <c r="C252" s="15"/>
      <c r="D252" s="21"/>
      <c r="E252" s="17" t="s">
        <v>49</v>
      </c>
      <c r="F252" s="60"/>
      <c r="G252" s="60"/>
      <c r="H252" s="60"/>
      <c r="I252" s="60"/>
      <c r="J252" s="108">
        <f t="shared" si="35"/>
        <v>0</v>
      </c>
      <c r="K252" s="125"/>
    </row>
    <row r="253" spans="1:11" ht="14.25" hidden="1" customHeight="1">
      <c r="A253" s="209"/>
      <c r="B253" s="220"/>
      <c r="C253" s="15"/>
      <c r="D253" s="21"/>
      <c r="E253" s="17" t="s">
        <v>50</v>
      </c>
      <c r="F253" s="60"/>
      <c r="G253" s="60"/>
      <c r="H253" s="60"/>
      <c r="I253" s="60"/>
      <c r="J253" s="108">
        <f t="shared" si="35"/>
        <v>0</v>
      </c>
      <c r="K253" s="125"/>
    </row>
    <row r="254" spans="1:11" ht="14.25" hidden="1" customHeight="1">
      <c r="A254" s="209"/>
      <c r="B254" s="220"/>
      <c r="C254" s="31"/>
      <c r="D254" s="73"/>
      <c r="E254" s="74" t="s">
        <v>46</v>
      </c>
      <c r="F254" s="62">
        <f>SUM(F250:F253)</f>
        <v>0</v>
      </c>
      <c r="G254" s="62">
        <f t="shared" ref="G254:I254" si="47">SUM(G250:G253)</f>
        <v>0</v>
      </c>
      <c r="H254" s="62">
        <f t="shared" si="47"/>
        <v>0</v>
      </c>
      <c r="I254" s="62">
        <f t="shared" si="47"/>
        <v>0</v>
      </c>
      <c r="J254" s="110">
        <f t="shared" si="35"/>
        <v>0</v>
      </c>
      <c r="K254" s="125"/>
    </row>
    <row r="255" spans="1:11" ht="18" customHeight="1">
      <c r="A255" s="209"/>
      <c r="B255" s="221"/>
      <c r="C255" s="12"/>
      <c r="D255" s="9"/>
      <c r="E255" s="9"/>
      <c r="F255" s="146">
        <f>F191+F197+F203+F209+F215+F221+F227+F233+F239+F244+F249+F254</f>
        <v>842</v>
      </c>
      <c r="G255" s="146">
        <f>G191+G197+G203+G209+G215+G221+G227+G233+G239+G244+G249+G254</f>
        <v>584</v>
      </c>
      <c r="H255" s="146">
        <f>H191+H197+H203+H209+H215+H221+H227+H233+H239+H244+H249+H254</f>
        <v>6364</v>
      </c>
      <c r="I255" s="146">
        <f>I191+I197+I203+I209+I215+I221+I227+I233+I239+I244+I249+I254</f>
        <v>17315.7</v>
      </c>
      <c r="J255" s="147">
        <f>J191+J197+J203+J209+J215+J221+J227+J233+J239+J244+J249+J254</f>
        <v>25105.699999999997</v>
      </c>
      <c r="K255" s="125"/>
    </row>
    <row r="256" spans="1:11" s="89" customFormat="1" ht="14.25" customHeight="1">
      <c r="A256" s="210"/>
      <c r="B256" s="203" t="s">
        <v>72</v>
      </c>
      <c r="C256" s="203"/>
      <c r="D256" s="204"/>
      <c r="E256" s="91" t="s">
        <v>47</v>
      </c>
      <c r="F256" s="92">
        <f>SUMIF($E$186:E$254,$E256,F$186:F$254)</f>
        <v>115</v>
      </c>
      <c r="G256" s="92">
        <f t="shared" ref="G256:I259" si="48">SUMIF($E$186:$E$254,$E256,G$186:G$254)</f>
        <v>0</v>
      </c>
      <c r="H256" s="92">
        <f t="shared" si="48"/>
        <v>349.8</v>
      </c>
      <c r="I256" s="92">
        <f t="shared" si="48"/>
        <v>1425</v>
      </c>
      <c r="J256" s="117">
        <f>SUM(F256:I256)</f>
        <v>1889.8</v>
      </c>
      <c r="K256" s="131"/>
    </row>
    <row r="257" spans="1:11" s="89" customFormat="1" ht="14.25" customHeight="1">
      <c r="A257" s="210"/>
      <c r="B257" s="205"/>
      <c r="C257" s="205"/>
      <c r="D257" s="206"/>
      <c r="E257" s="90" t="s">
        <v>48</v>
      </c>
      <c r="F257" s="93">
        <f>SUMIF(E$186:E$254,E257,F$186:F$254)</f>
        <v>677</v>
      </c>
      <c r="G257" s="93">
        <f t="shared" si="48"/>
        <v>384</v>
      </c>
      <c r="H257" s="93">
        <f t="shared" si="48"/>
        <v>6014.2</v>
      </c>
      <c r="I257" s="93">
        <f t="shared" si="48"/>
        <v>15890.699999999999</v>
      </c>
      <c r="J257" s="118">
        <f t="shared" si="35"/>
        <v>22965.899999999998</v>
      </c>
      <c r="K257" s="131"/>
    </row>
    <row r="258" spans="1:11" s="89" customFormat="1" ht="14.25" customHeight="1">
      <c r="A258" s="210"/>
      <c r="B258" s="205"/>
      <c r="C258" s="205"/>
      <c r="D258" s="206"/>
      <c r="E258" s="90" t="s">
        <v>49</v>
      </c>
      <c r="F258" s="93">
        <f>SUMIF(E$186:E$254,E258,F$186:F$254)</f>
        <v>0</v>
      </c>
      <c r="G258" s="93">
        <f t="shared" si="48"/>
        <v>0</v>
      </c>
      <c r="H258" s="93">
        <f t="shared" si="48"/>
        <v>0</v>
      </c>
      <c r="I258" s="93">
        <f t="shared" si="48"/>
        <v>0</v>
      </c>
      <c r="J258" s="118">
        <f t="shared" si="35"/>
        <v>0</v>
      </c>
      <c r="K258" s="131"/>
    </row>
    <row r="259" spans="1:11" s="89" customFormat="1" ht="14.25" customHeight="1">
      <c r="A259" s="210"/>
      <c r="B259" s="205"/>
      <c r="C259" s="205"/>
      <c r="D259" s="206"/>
      <c r="E259" s="90" t="s">
        <v>50</v>
      </c>
      <c r="F259" s="93">
        <f>SUMIF(E$186:E$254,E259,F$186:F$254)</f>
        <v>50</v>
      </c>
      <c r="G259" s="93">
        <f t="shared" si="48"/>
        <v>200</v>
      </c>
      <c r="H259" s="93">
        <f t="shared" si="48"/>
        <v>0</v>
      </c>
      <c r="I259" s="93">
        <f t="shared" si="48"/>
        <v>0</v>
      </c>
      <c r="J259" s="118">
        <f t="shared" si="35"/>
        <v>250</v>
      </c>
      <c r="K259" s="131"/>
    </row>
    <row r="260" spans="1:11" s="89" customFormat="1" ht="14.25" hidden="1" customHeight="1">
      <c r="A260" s="210"/>
      <c r="B260" s="205"/>
      <c r="C260" s="205"/>
      <c r="D260" s="206"/>
      <c r="E260" s="91" t="s">
        <v>51</v>
      </c>
      <c r="F260" s="94">
        <f>SUMIF(E$186:E$239,E260,F$186:F$239)</f>
        <v>0</v>
      </c>
      <c r="G260" s="94">
        <f>SUMIF($E$186:$E$239,$E260,G$186:G$239)</f>
        <v>0</v>
      </c>
      <c r="H260" s="94">
        <f>SUMIF($E$186:$E$239,$E260,H$186:H$239)</f>
        <v>0</v>
      </c>
      <c r="I260" s="94">
        <f>SUMIF($E$186:$E$239,$E260,I$186:I$239)</f>
        <v>0</v>
      </c>
      <c r="J260" s="119">
        <f>SUM(F260:I260)</f>
        <v>0</v>
      </c>
      <c r="K260" s="131"/>
    </row>
    <row r="261" spans="1:11" s="89" customFormat="1" ht="14.25" customHeight="1">
      <c r="A261" s="210"/>
      <c r="B261" s="205"/>
      <c r="C261" s="205"/>
      <c r="D261" s="205"/>
      <c r="E261" s="194"/>
      <c r="F261" s="95">
        <f>F255</f>
        <v>842</v>
      </c>
      <c r="G261" s="95">
        <f>G255</f>
        <v>584</v>
      </c>
      <c r="H261" s="95">
        <f>H255</f>
        <v>6364</v>
      </c>
      <c r="I261" s="95">
        <f>I255</f>
        <v>17315.7</v>
      </c>
      <c r="J261" s="120">
        <f>SUM(F261:I261)</f>
        <v>25105.7</v>
      </c>
      <c r="K261" s="132">
        <v>25105.7</v>
      </c>
    </row>
    <row r="262" spans="1:11" s="89" customFormat="1" ht="14.25" customHeight="1">
      <c r="A262" s="211"/>
      <c r="B262" s="207"/>
      <c r="C262" s="207"/>
      <c r="D262" s="207"/>
      <c r="E262" s="195"/>
      <c r="F262" s="96">
        <f>F261/$K$261</f>
        <v>3.3538200488335321E-2</v>
      </c>
      <c r="G262" s="96">
        <f>G261/$K$261</f>
        <v>2.3261649744878654E-2</v>
      </c>
      <c r="H262" s="96">
        <f>H261/$K$261</f>
        <v>0.25348825167193106</v>
      </c>
      <c r="I262" s="96">
        <f>I261/J261</f>
        <v>0.689711898094855</v>
      </c>
      <c r="J262" s="121">
        <f>J261/$J$261</f>
        <v>1</v>
      </c>
      <c r="K262" s="131"/>
    </row>
    <row r="263" spans="1:11" s="76" customFormat="1" ht="14.25" customHeight="1">
      <c r="A263" s="181" t="s">
        <v>56</v>
      </c>
      <c r="B263" s="182"/>
      <c r="C263" s="182"/>
      <c r="D263" s="183"/>
      <c r="E263" s="75" t="s">
        <v>47</v>
      </c>
      <c r="F263" s="97">
        <f t="shared" ref="F263:J267" si="49">F256+F179</f>
        <v>2277.7999999999997</v>
      </c>
      <c r="G263" s="97">
        <f t="shared" si="49"/>
        <v>3725.9</v>
      </c>
      <c r="H263" s="97">
        <f t="shared" si="49"/>
        <v>16531.100000000002</v>
      </c>
      <c r="I263" s="97">
        <f t="shared" si="49"/>
        <v>112375.69999999998</v>
      </c>
      <c r="J263" s="98">
        <f t="shared" si="49"/>
        <v>134910.49999999997</v>
      </c>
      <c r="K263" s="133"/>
    </row>
    <row r="264" spans="1:11" s="76" customFormat="1" ht="14.25" customHeight="1">
      <c r="A264" s="184"/>
      <c r="B264" s="185"/>
      <c r="C264" s="185"/>
      <c r="D264" s="183"/>
      <c r="E264" s="77" t="s">
        <v>48</v>
      </c>
      <c r="F264" s="99">
        <f t="shared" si="49"/>
        <v>7846.4999999999991</v>
      </c>
      <c r="G264" s="99">
        <f t="shared" si="49"/>
        <v>9939.6</v>
      </c>
      <c r="H264" s="99">
        <f t="shared" si="49"/>
        <v>162876.20000000001</v>
      </c>
      <c r="I264" s="99">
        <f t="shared" si="49"/>
        <v>310208.7</v>
      </c>
      <c r="J264" s="100">
        <f t="shared" si="49"/>
        <v>490871</v>
      </c>
      <c r="K264" s="133"/>
    </row>
    <row r="265" spans="1:11" s="76" customFormat="1" ht="14.25" customHeight="1">
      <c r="A265" s="184"/>
      <c r="B265" s="185"/>
      <c r="C265" s="185"/>
      <c r="D265" s="183"/>
      <c r="E265" s="77" t="s">
        <v>49</v>
      </c>
      <c r="F265" s="99">
        <f t="shared" si="49"/>
        <v>2525.3000000000002</v>
      </c>
      <c r="G265" s="99">
        <f t="shared" si="49"/>
        <v>1735.1</v>
      </c>
      <c r="H265" s="99">
        <f t="shared" si="49"/>
        <v>0</v>
      </c>
      <c r="I265" s="99">
        <f t="shared" si="49"/>
        <v>0</v>
      </c>
      <c r="J265" s="100">
        <f t="shared" si="49"/>
        <v>4260.3999999999996</v>
      </c>
      <c r="K265" s="133"/>
    </row>
    <row r="266" spans="1:11" s="76" customFormat="1" ht="14.25" customHeight="1">
      <c r="A266" s="184"/>
      <c r="B266" s="185"/>
      <c r="C266" s="185"/>
      <c r="D266" s="183"/>
      <c r="E266" s="77" t="s">
        <v>50</v>
      </c>
      <c r="F266" s="99">
        <f t="shared" si="49"/>
        <v>11561.8</v>
      </c>
      <c r="G266" s="99">
        <f t="shared" si="49"/>
        <v>12525.4</v>
      </c>
      <c r="H266" s="99">
        <f t="shared" si="49"/>
        <v>4701.7</v>
      </c>
      <c r="I266" s="99">
        <f t="shared" si="49"/>
        <v>875.9</v>
      </c>
      <c r="J266" s="100">
        <f t="shared" si="49"/>
        <v>29664.799999999999</v>
      </c>
      <c r="K266" s="133"/>
    </row>
    <row r="267" spans="1:11" s="76" customFormat="1" ht="14.25" hidden="1" customHeight="1">
      <c r="A267" s="184"/>
      <c r="B267" s="185"/>
      <c r="C267" s="185"/>
      <c r="D267" s="183"/>
      <c r="E267" s="78" t="s">
        <v>51</v>
      </c>
      <c r="F267" s="101">
        <f t="shared" si="49"/>
        <v>0</v>
      </c>
      <c r="G267" s="101">
        <f t="shared" si="49"/>
        <v>0</v>
      </c>
      <c r="H267" s="101">
        <f t="shared" si="49"/>
        <v>0</v>
      </c>
      <c r="I267" s="101">
        <f t="shared" si="49"/>
        <v>0</v>
      </c>
      <c r="J267" s="102">
        <f t="shared" si="49"/>
        <v>0</v>
      </c>
      <c r="K267" s="133"/>
    </row>
    <row r="268" spans="1:11" s="76" customFormat="1" ht="14.25" customHeight="1">
      <c r="A268" s="184"/>
      <c r="B268" s="185"/>
      <c r="C268" s="185"/>
      <c r="D268" s="182"/>
      <c r="E268" s="144"/>
      <c r="F268" s="103">
        <f>F261+F184</f>
        <v>24211.4</v>
      </c>
      <c r="G268" s="103">
        <f>G261+G184</f>
        <v>27926</v>
      </c>
      <c r="H268" s="103">
        <f>H261+H184</f>
        <v>184109</v>
      </c>
      <c r="I268" s="103">
        <f>I261+I184</f>
        <v>423460.30000000005</v>
      </c>
      <c r="J268" s="104">
        <f>SUM(F268:I268)</f>
        <v>659706.70000000007</v>
      </c>
      <c r="K268" s="133"/>
    </row>
    <row r="269" spans="1:11" s="76" customFormat="1" ht="14.25" customHeight="1" thickBot="1">
      <c r="A269" s="186"/>
      <c r="B269" s="187"/>
      <c r="C269" s="187"/>
      <c r="D269" s="187"/>
      <c r="E269" s="145"/>
      <c r="F269" s="79">
        <f>F268/$J$268</f>
        <v>3.67002487620635E-2</v>
      </c>
      <c r="G269" s="79">
        <f>G268/$J$268</f>
        <v>4.2330932822116245E-2</v>
      </c>
      <c r="H269" s="79">
        <f>H268/$J$268</f>
        <v>0.27907705045287545</v>
      </c>
      <c r="I269" s="79">
        <f>I268/J268</f>
        <v>0.64189176796294478</v>
      </c>
      <c r="J269" s="105">
        <f>J268/$J$268</f>
        <v>1</v>
      </c>
      <c r="K269" s="133"/>
    </row>
    <row r="270" spans="1:11" ht="14.25" customHeight="1">
      <c r="A270" s="1" t="s">
        <v>68</v>
      </c>
    </row>
    <row r="271" spans="1:11" ht="14.25" customHeight="1">
      <c r="A271" s="1" t="s">
        <v>67</v>
      </c>
    </row>
    <row r="272" spans="1:11" ht="24" customHeight="1"/>
    <row r="273" ht="24" customHeight="1"/>
    <row r="274" ht="24" customHeight="1"/>
    <row r="275" ht="24" customHeight="1"/>
    <row r="276" ht="24" customHeight="1"/>
    <row r="277" ht="24" customHeight="1"/>
    <row r="278" ht="24" customHeight="1"/>
  </sheetData>
  <mergeCells count="24">
    <mergeCell ref="E184:E185"/>
    <mergeCell ref="A263:D269"/>
    <mergeCell ref="B80:B104"/>
    <mergeCell ref="A8:A104"/>
    <mergeCell ref="E261:E262"/>
    <mergeCell ref="B8:B50"/>
    <mergeCell ref="B51:B79"/>
    <mergeCell ref="A105:A185"/>
    <mergeCell ref="B105:B159"/>
    <mergeCell ref="B256:D262"/>
    <mergeCell ref="A186:A262"/>
    <mergeCell ref="B160:B178"/>
    <mergeCell ref="B179:D185"/>
    <mergeCell ref="B186:B255"/>
    <mergeCell ref="J5:J7"/>
    <mergeCell ref="H6:H7"/>
    <mergeCell ref="I6:I7"/>
    <mergeCell ref="A5:A7"/>
    <mergeCell ref="B5:B7"/>
    <mergeCell ref="E5:E7"/>
    <mergeCell ref="C5:D7"/>
    <mergeCell ref="F6:F7"/>
    <mergeCell ref="G6:G7"/>
    <mergeCell ref="F5:I5"/>
  </mergeCells>
  <phoneticPr fontId="3"/>
  <conditionalFormatting sqref="F263:J267 F8:J178 F186:J260">
    <cfRule type="cellIs" dxfId="1" priority="1" stopIfTrue="1" operator="equal">
      <formula>0</formula>
    </cfRule>
  </conditionalFormatting>
  <conditionalFormatting sqref="F179:J183">
    <cfRule type="cellIs" dxfId="0" priority="2" stopIfTrue="1" operator="equal">
      <formula>0</formula>
    </cfRule>
  </conditionalFormatting>
  <printOptions horizontalCentered="1"/>
  <pageMargins left="0.78740157480314965" right="0.78740157480314965" top="0.78740157480314965" bottom="0.78740157480314965" header="0.51181102362204722" footer="0.51181102362204722"/>
  <pageSetup paperSize="9" scale="64" firstPageNumber="2" orientation="portrait" r:id="rId1"/>
  <headerFooter alignWithMargins="0"/>
  <rowBreaks count="2" manualBreakCount="2">
    <brk id="104" max="9" man="1"/>
    <brk id="185" max="9" man="1"/>
  </rowBreaks>
  <colBreaks count="1" manualBreakCount="1">
    <brk id="11" max="1048575" man="1"/>
  </colBreaks>
  <cellWatches>
    <cellWatch r="F179"/>
  </cellWatches>
  <ignoredErrors>
    <ignoredError sqref="J255 I269"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(3)規模別面積</vt:lpstr>
      <vt:lpstr>'(3)規模別面積'!Print_Area</vt:lpstr>
      <vt:lpstr>'(3)規模別面積'!Print_Titles</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2012-05-24T05:47:44Z</cp:lastPrinted>
  <dcterms:created xsi:type="dcterms:W3CDTF">2008-07-30T07:26:04Z</dcterms:created>
  <dcterms:modified xsi:type="dcterms:W3CDTF">2012-05-30T01:42:23Z</dcterms:modified>
</cp:coreProperties>
</file>