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855"/>
  </bookViews>
  <sheets>
    <sheet name="(6) 受託面積　受託生産者数 " sheetId="1" r:id="rId1"/>
  </sheets>
  <definedNames>
    <definedName name="_xlnm.Print_Area" localSheetId="0">'(6) 受託面積　受託生産者数 '!$A$1:$AX$81</definedName>
  </definedNames>
  <calcPr calcId="125725"/>
</workbook>
</file>

<file path=xl/calcChain.xml><?xml version="1.0" encoding="utf-8"?>
<calcChain xmlns="http://schemas.openxmlformats.org/spreadsheetml/2006/main">
  <c r="AX56" i="1"/>
  <c r="AX55"/>
  <c r="J55"/>
  <c r="AH56"/>
  <c r="Z66"/>
  <c r="T66"/>
  <c r="Z56"/>
  <c r="Z55"/>
  <c r="R56"/>
  <c r="R55"/>
  <c r="R79"/>
  <c r="R78"/>
  <c r="AX58"/>
  <c r="AX65"/>
  <c r="AX78" s="1"/>
  <c r="AT55"/>
  <c r="AT65" s="1"/>
  <c r="AT78" s="1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X68"/>
  <c r="AX77" s="1"/>
  <c r="AW68"/>
  <c r="AW77" s="1"/>
  <c r="AR64"/>
  <c r="AQ64"/>
  <c r="AJ64"/>
  <c r="AI64"/>
  <c r="AB64"/>
  <c r="AA64"/>
  <c r="T64"/>
  <c r="S64"/>
  <c r="L64"/>
  <c r="K64"/>
  <c r="AV63"/>
  <c r="AU63"/>
  <c r="AT63"/>
  <c r="AS63"/>
  <c r="AR63"/>
  <c r="AQ63"/>
  <c r="AP63"/>
  <c r="AO63"/>
  <c r="AN63"/>
  <c r="AM63"/>
  <c r="AL63"/>
  <c r="AK63"/>
  <c r="AJ63"/>
  <c r="AI63"/>
  <c r="AF63"/>
  <c r="AE63"/>
  <c r="AD63"/>
  <c r="AC63"/>
  <c r="AB63"/>
  <c r="AA63"/>
  <c r="X63"/>
  <c r="W63"/>
  <c r="V63"/>
  <c r="U63"/>
  <c r="T63"/>
  <c r="S63"/>
  <c r="P63"/>
  <c r="O63"/>
  <c r="N63"/>
  <c r="M63"/>
  <c r="L63"/>
  <c r="K63"/>
  <c r="J63"/>
  <c r="I63"/>
  <c r="H63"/>
  <c r="G63"/>
  <c r="F63"/>
  <c r="E63"/>
  <c r="D63"/>
  <c r="C63"/>
  <c r="AH62"/>
  <c r="AH64" s="1"/>
  <c r="AG62"/>
  <c r="AG64" s="1"/>
  <c r="AX61"/>
  <c r="AW61"/>
  <c r="AH61"/>
  <c r="AG61"/>
  <c r="Z61"/>
  <c r="Y61"/>
  <c r="R61"/>
  <c r="Q61"/>
  <c r="AX60"/>
  <c r="AX64" s="1"/>
  <c r="AW60"/>
  <c r="AW64" s="1"/>
  <c r="Z60"/>
  <c r="Y60"/>
  <c r="R60"/>
  <c r="R64" s="1"/>
  <c r="Q60"/>
  <c r="AX59"/>
  <c r="AW59"/>
  <c r="AH59"/>
  <c r="AH63" s="1"/>
  <c r="AG59"/>
  <c r="AG63" s="1"/>
  <c r="Z59"/>
  <c r="Y59"/>
  <c r="R59"/>
  <c r="Q59"/>
  <c r="AW58"/>
  <c r="Z58"/>
  <c r="Z64" s="1"/>
  <c r="Y58"/>
  <c r="Y64" s="1"/>
  <c r="R58"/>
  <c r="Q58"/>
  <c r="Q64" s="1"/>
  <c r="AX57"/>
  <c r="AX63" s="1"/>
  <c r="AW57"/>
  <c r="AW63" s="1"/>
  <c r="Z57"/>
  <c r="Z63" s="1"/>
  <c r="Y57"/>
  <c r="Y63" s="1"/>
  <c r="R57"/>
  <c r="R63" s="1"/>
  <c r="Q57"/>
  <c r="Q63" s="1"/>
  <c r="AR56"/>
  <c r="AR66" s="1"/>
  <c r="AR79" s="1"/>
  <c r="AQ56"/>
  <c r="AQ66" s="1"/>
  <c r="AQ79" s="1"/>
  <c r="AJ56"/>
  <c r="AJ66" s="1"/>
  <c r="AI56"/>
  <c r="AI66" s="1"/>
  <c r="AB56"/>
  <c r="AB66" s="1"/>
  <c r="AB79" s="1"/>
  <c r="AA56"/>
  <c r="AA66" s="1"/>
  <c r="AA79" s="1"/>
  <c r="T56"/>
  <c r="T79" s="1"/>
  <c r="S56"/>
  <c r="S66" s="1"/>
  <c r="S79" s="1"/>
  <c r="L56"/>
  <c r="L66" s="1"/>
  <c r="L79" s="1"/>
  <c r="K56"/>
  <c r="K66" s="1"/>
  <c r="K79" s="1"/>
  <c r="AV55"/>
  <c r="AV65" s="1"/>
  <c r="AV78" s="1"/>
  <c r="AU55"/>
  <c r="AU65" s="1"/>
  <c r="AU78" s="1"/>
  <c r="AS55"/>
  <c r="AS65" s="1"/>
  <c r="AS78" s="1"/>
  <c r="AR55"/>
  <c r="AR65" s="1"/>
  <c r="AR78" s="1"/>
  <c r="AQ55"/>
  <c r="AQ65" s="1"/>
  <c r="AQ78" s="1"/>
  <c r="AP55"/>
  <c r="AP65" s="1"/>
  <c r="AP78" s="1"/>
  <c r="AO55"/>
  <c r="AO65" s="1"/>
  <c r="AO78" s="1"/>
  <c r="AN55"/>
  <c r="AN65" s="1"/>
  <c r="AN78" s="1"/>
  <c r="AM55"/>
  <c r="AM65" s="1"/>
  <c r="AM78" s="1"/>
  <c r="AL55"/>
  <c r="AL65" s="1"/>
  <c r="AL78" s="1"/>
  <c r="AK55"/>
  <c r="AK65" s="1"/>
  <c r="AK78" s="1"/>
  <c r="AJ55"/>
  <c r="AJ65" s="1"/>
  <c r="AJ78" s="1"/>
  <c r="AI55"/>
  <c r="AI65" s="1"/>
  <c r="AI78" s="1"/>
  <c r="AF55"/>
  <c r="AF65" s="1"/>
  <c r="AF78" s="1"/>
  <c r="AE55"/>
  <c r="AE65" s="1"/>
  <c r="AE78" s="1"/>
  <c r="AD55"/>
  <c r="AD65" s="1"/>
  <c r="AD78" s="1"/>
  <c r="AC55"/>
  <c r="AC65" s="1"/>
  <c r="AC78" s="1"/>
  <c r="AB55"/>
  <c r="AB65" s="1"/>
  <c r="AB78" s="1"/>
  <c r="AA55"/>
  <c r="AA65" s="1"/>
  <c r="AA78" s="1"/>
  <c r="X55"/>
  <c r="X65" s="1"/>
  <c r="X78" s="1"/>
  <c r="W55"/>
  <c r="W65" s="1"/>
  <c r="W78" s="1"/>
  <c r="V55"/>
  <c r="V65" s="1"/>
  <c r="V78" s="1"/>
  <c r="U55"/>
  <c r="U65" s="1"/>
  <c r="U78" s="1"/>
  <c r="T55"/>
  <c r="T65" s="1"/>
  <c r="T78" s="1"/>
  <c r="S55"/>
  <c r="S65" s="1"/>
  <c r="S78" s="1"/>
  <c r="P55"/>
  <c r="P65" s="1"/>
  <c r="P78" s="1"/>
  <c r="O55"/>
  <c r="O65" s="1"/>
  <c r="O78" s="1"/>
  <c r="N55"/>
  <c r="N65" s="1"/>
  <c r="N78" s="1"/>
  <c r="M55"/>
  <c r="M65" s="1"/>
  <c r="M78" s="1"/>
  <c r="L55"/>
  <c r="L65" s="1"/>
  <c r="L78" s="1"/>
  <c r="K55"/>
  <c r="K65" s="1"/>
  <c r="K78" s="1"/>
  <c r="H55"/>
  <c r="H65" s="1"/>
  <c r="H78" s="1"/>
  <c r="G55"/>
  <c r="G65" s="1"/>
  <c r="G78" s="1"/>
  <c r="F55"/>
  <c r="F65" s="1"/>
  <c r="F78" s="1"/>
  <c r="E55"/>
  <c r="E65" s="1"/>
  <c r="E78" s="1"/>
  <c r="D55"/>
  <c r="D65" s="1"/>
  <c r="D78" s="1"/>
  <c r="C55"/>
  <c r="C65" s="1"/>
  <c r="C78" s="1"/>
  <c r="AX53"/>
  <c r="AW53"/>
  <c r="Z53"/>
  <c r="Y53"/>
  <c r="AX49"/>
  <c r="AW49"/>
  <c r="Z49"/>
  <c r="Y49"/>
  <c r="R49"/>
  <c r="Q49"/>
  <c r="Q55" s="1"/>
  <c r="Q65" s="1"/>
  <c r="Q78" s="1"/>
  <c r="J49"/>
  <c r="I49"/>
  <c r="AX47"/>
  <c r="AW47"/>
  <c r="Z47"/>
  <c r="Y47"/>
  <c r="AX45"/>
  <c r="AW45"/>
  <c r="Z45"/>
  <c r="Y45"/>
  <c r="AX43"/>
  <c r="AW43"/>
  <c r="AX41"/>
  <c r="AW41"/>
  <c r="Z41"/>
  <c r="Z65" s="1"/>
  <c r="Z78" s="1"/>
  <c r="Y41"/>
  <c r="AX37"/>
  <c r="AW37"/>
  <c r="Z37"/>
  <c r="Y37"/>
  <c r="Y55" s="1"/>
  <c r="Y65" s="1"/>
  <c r="Y78" s="1"/>
  <c r="R37"/>
  <c r="Q37"/>
  <c r="J37"/>
  <c r="I37"/>
  <c r="AX31"/>
  <c r="AW31"/>
  <c r="AH30"/>
  <c r="AH66" s="1"/>
  <c r="AH79" s="1"/>
  <c r="AG30"/>
  <c r="AG56" s="1"/>
  <c r="AG66" s="1"/>
  <c r="AG79" s="1"/>
  <c r="R30"/>
  <c r="Q30"/>
  <c r="AX29"/>
  <c r="AW29"/>
  <c r="AW55" s="1"/>
  <c r="AW65" s="1"/>
  <c r="AW78" s="1"/>
  <c r="R29"/>
  <c r="Q29"/>
  <c r="J29"/>
  <c r="I29"/>
  <c r="R26"/>
  <c r="Q26"/>
  <c r="AX24"/>
  <c r="AW24"/>
  <c r="AW56" s="1"/>
  <c r="AW66" s="1"/>
  <c r="AW79" s="1"/>
  <c r="Z24"/>
  <c r="Y24"/>
  <c r="R24"/>
  <c r="Q24"/>
  <c r="Q56" s="1"/>
  <c r="Q66" s="1"/>
  <c r="Q79" s="1"/>
  <c r="AX23"/>
  <c r="AW23"/>
  <c r="Z23"/>
  <c r="Y23"/>
  <c r="R23"/>
  <c r="Q23"/>
  <c r="AX22"/>
  <c r="AW22"/>
  <c r="Z22"/>
  <c r="Y22"/>
  <c r="R22"/>
  <c r="Q22"/>
  <c r="AX21"/>
  <c r="AW21"/>
  <c r="Z21"/>
  <c r="Y21"/>
  <c r="R21"/>
  <c r="Q21"/>
  <c r="J21"/>
  <c r="I21"/>
  <c r="AX20"/>
  <c r="AW20"/>
  <c r="Z20"/>
  <c r="Y20"/>
  <c r="Y56" s="1"/>
  <c r="Y66" s="1"/>
  <c r="Y79" s="1"/>
  <c r="AX19"/>
  <c r="AW19"/>
  <c r="Z19"/>
  <c r="Y19"/>
  <c r="R19"/>
  <c r="Q19"/>
  <c r="J19"/>
  <c r="J65" s="1"/>
  <c r="J78" s="1"/>
  <c r="I19"/>
  <c r="AX17"/>
  <c r="AW17"/>
  <c r="AH17"/>
  <c r="AH55" s="1"/>
  <c r="AG17"/>
  <c r="AG55" s="1"/>
  <c r="AG65" s="1"/>
  <c r="AG78" s="1"/>
  <c r="Z17"/>
  <c r="R17"/>
  <c r="Q17"/>
  <c r="J17"/>
  <c r="I17"/>
  <c r="R13"/>
  <c r="Q13"/>
  <c r="J13"/>
  <c r="I13"/>
  <c r="Z12"/>
  <c r="Y12"/>
  <c r="Z11"/>
  <c r="Y11"/>
  <c r="R11"/>
  <c r="Q11"/>
  <c r="Z10"/>
  <c r="Y10"/>
  <c r="Z9"/>
  <c r="Y9"/>
  <c r="R9"/>
  <c r="Q9"/>
  <c r="J9"/>
  <c r="I9"/>
  <c r="I55" s="1"/>
  <c r="I65" s="1"/>
  <c r="I78" s="1"/>
  <c r="J7"/>
  <c r="I7"/>
  <c r="AH65" l="1"/>
  <c r="AH78" s="1"/>
  <c r="Z79"/>
  <c r="R66"/>
  <c r="AX66"/>
  <c r="AX79" s="1"/>
  <c r="R65"/>
</calcChain>
</file>

<file path=xl/sharedStrings.xml><?xml version="1.0" encoding="utf-8"?>
<sst xmlns="http://schemas.openxmlformats.org/spreadsheetml/2006/main" count="138" uniqueCount="72">
  <si>
    <t>（６）市町村別受託者別受託面積及び受託生産者数</t>
    <rPh sb="3" eb="6">
      <t>シチョウソン</t>
    </rPh>
    <rPh sb="6" eb="7">
      <t>ベツ</t>
    </rPh>
    <rPh sb="7" eb="9">
      <t>ジュタク</t>
    </rPh>
    <rPh sb="9" eb="10">
      <t>シャ</t>
    </rPh>
    <rPh sb="10" eb="11">
      <t>ベツ</t>
    </rPh>
    <rPh sb="11" eb="13">
      <t>ジュタク</t>
    </rPh>
    <rPh sb="13" eb="14">
      <t>メン</t>
    </rPh>
    <rPh sb="14" eb="15">
      <t>セキ</t>
    </rPh>
    <rPh sb="15" eb="16">
      <t>オヨ</t>
    </rPh>
    <rPh sb="17" eb="19">
      <t>ジュタク</t>
    </rPh>
    <rPh sb="19" eb="21">
      <t>セイサン</t>
    </rPh>
    <rPh sb="21" eb="22">
      <t>シャ</t>
    </rPh>
    <rPh sb="22" eb="23">
      <t>スウ</t>
    </rPh>
    <phoneticPr fontId="4"/>
  </si>
  <si>
    <t>平成27年3月31日現在</t>
    <phoneticPr fontId="4"/>
  </si>
  <si>
    <t>（単位：人、a）</t>
    <rPh sb="1" eb="3">
      <t>タンイ</t>
    </rPh>
    <rPh sb="4" eb="5">
      <t>ニン</t>
    </rPh>
    <phoneticPr fontId="4"/>
  </si>
  <si>
    <t>県</t>
  </si>
  <si>
    <t>市町村</t>
  </si>
  <si>
    <t>基幹作業別委託面積等（でん粉原料用かんしょ）</t>
    <rPh sb="9" eb="10">
      <t>トウ</t>
    </rPh>
    <rPh sb="13" eb="14">
      <t>プン</t>
    </rPh>
    <rPh sb="14" eb="17">
      <t>ゲンリョウヨウ</t>
    </rPh>
    <phoneticPr fontId="4"/>
  </si>
  <si>
    <t>育苗</t>
  </si>
  <si>
    <t>耕起・整地</t>
    <phoneticPr fontId="4"/>
  </si>
  <si>
    <t>畝立て・マルチ</t>
    <phoneticPr fontId="4"/>
  </si>
  <si>
    <t>植付け</t>
    <phoneticPr fontId="4"/>
  </si>
  <si>
    <t>防除</t>
    <rPh sb="0" eb="2">
      <t>ボウジョ</t>
    </rPh>
    <phoneticPr fontId="4"/>
  </si>
  <si>
    <t>収穫</t>
    <rPh sb="0" eb="2">
      <t>シュウカク</t>
    </rPh>
    <phoneticPr fontId="4"/>
  </si>
  <si>
    <t>認定農業者</t>
    <rPh sb="0" eb="2">
      <t>ニンテイ</t>
    </rPh>
    <rPh sb="2" eb="5">
      <t>ノウギョウシャ</t>
    </rPh>
    <phoneticPr fontId="4"/>
  </si>
  <si>
    <t>B-2</t>
    <phoneticPr fontId="4"/>
  </si>
  <si>
    <t>受託組織等</t>
    <rPh sb="0" eb="2">
      <t>ジュタク</t>
    </rPh>
    <rPh sb="2" eb="4">
      <t>ソシキ</t>
    </rPh>
    <rPh sb="4" eb="5">
      <t>トウ</t>
    </rPh>
    <phoneticPr fontId="4"/>
  </si>
  <si>
    <t>計</t>
    <rPh sb="0" eb="1">
      <t>ケイ</t>
    </rPh>
    <phoneticPr fontId="4"/>
  </si>
  <si>
    <t>受託
者数</t>
    <rPh sb="0" eb="2">
      <t>ジュタク</t>
    </rPh>
    <rPh sb="3" eb="4">
      <t>シャ</t>
    </rPh>
    <rPh sb="4" eb="5">
      <t>スウ</t>
    </rPh>
    <phoneticPr fontId="4"/>
  </si>
  <si>
    <t>委託
面積</t>
    <rPh sb="0" eb="2">
      <t>イタク</t>
    </rPh>
    <rPh sb="3" eb="4">
      <t>メン</t>
    </rPh>
    <rPh sb="4" eb="5">
      <t>セキ</t>
    </rPh>
    <phoneticPr fontId="4"/>
  </si>
  <si>
    <t>委託
面積</t>
  </si>
  <si>
    <t>鹿児島県</t>
    <rPh sb="0" eb="4">
      <t>カゴシマケン</t>
    </rPh>
    <phoneticPr fontId="4"/>
  </si>
  <si>
    <t>鹿児島市</t>
    <rPh sb="0" eb="3">
      <t>カゴシマ</t>
    </rPh>
    <rPh sb="3" eb="4">
      <t>シ</t>
    </rPh>
    <phoneticPr fontId="4"/>
  </si>
  <si>
    <t>枕崎市</t>
    <rPh sb="0" eb="2">
      <t>マクラザキ</t>
    </rPh>
    <rPh sb="2" eb="3">
      <t>シ</t>
    </rPh>
    <phoneticPr fontId="4"/>
  </si>
  <si>
    <t>指宿市</t>
    <rPh sb="0" eb="2">
      <t>イブスキ</t>
    </rPh>
    <rPh sb="2" eb="3">
      <t>シ</t>
    </rPh>
    <phoneticPr fontId="4"/>
  </si>
  <si>
    <t>日置市</t>
    <rPh sb="0" eb="3">
      <t>ヒオキシ</t>
    </rPh>
    <phoneticPr fontId="4"/>
  </si>
  <si>
    <t>いちき串木野市</t>
    <rPh sb="3" eb="6">
      <t>クシキノ</t>
    </rPh>
    <rPh sb="6" eb="7">
      <t>シ</t>
    </rPh>
    <phoneticPr fontId="4"/>
  </si>
  <si>
    <t>南さつま市</t>
    <rPh sb="0" eb="1">
      <t>ミナミ</t>
    </rPh>
    <rPh sb="4" eb="5">
      <t>シ</t>
    </rPh>
    <phoneticPr fontId="4"/>
  </si>
  <si>
    <t>22.0</t>
    <phoneticPr fontId="4"/>
  </si>
  <si>
    <t>南九州市</t>
    <rPh sb="0" eb="1">
      <t>ミナミ</t>
    </rPh>
    <rPh sb="1" eb="3">
      <t>キュウシュウ</t>
    </rPh>
    <rPh sb="3" eb="4">
      <t>シ</t>
    </rPh>
    <phoneticPr fontId="4"/>
  </si>
  <si>
    <t>50.0</t>
    <phoneticPr fontId="4"/>
  </si>
  <si>
    <t>阿久根市</t>
    <rPh sb="0" eb="4">
      <t>アクネシ</t>
    </rPh>
    <phoneticPr fontId="4"/>
  </si>
  <si>
    <t>288.2</t>
    <phoneticPr fontId="4"/>
  </si>
  <si>
    <t>出水市</t>
    <rPh sb="0" eb="3">
      <t>イズミシ</t>
    </rPh>
    <phoneticPr fontId="4"/>
  </si>
  <si>
    <t>273.2</t>
    <phoneticPr fontId="4"/>
  </si>
  <si>
    <t>薩摩川内市</t>
    <rPh sb="0" eb="2">
      <t>サツマ</t>
    </rPh>
    <rPh sb="2" eb="5">
      <t>センダイシ</t>
    </rPh>
    <phoneticPr fontId="4"/>
  </si>
  <si>
    <t>さつま町</t>
    <rPh sb="3" eb="4">
      <t>チョウ</t>
    </rPh>
    <phoneticPr fontId="4"/>
  </si>
  <si>
    <t>長島町</t>
  </si>
  <si>
    <t>136.0</t>
    <phoneticPr fontId="4"/>
  </si>
  <si>
    <t>霧島市</t>
  </si>
  <si>
    <t>姶良市</t>
    <rPh sb="0" eb="2">
      <t>アイラ</t>
    </rPh>
    <rPh sb="2" eb="3">
      <t>シ</t>
    </rPh>
    <phoneticPr fontId="4"/>
  </si>
  <si>
    <t>湧水町</t>
    <rPh sb="0" eb="2">
      <t>ユウスイ</t>
    </rPh>
    <rPh sb="2" eb="3">
      <t>チョウ</t>
    </rPh>
    <phoneticPr fontId="4"/>
  </si>
  <si>
    <t>鹿屋市</t>
    <rPh sb="0" eb="3">
      <t>カノヤシ</t>
    </rPh>
    <phoneticPr fontId="4"/>
  </si>
  <si>
    <t>156</t>
    <phoneticPr fontId="4"/>
  </si>
  <si>
    <t>垂水市</t>
    <rPh sb="0" eb="3">
      <t>タルミズシ</t>
    </rPh>
    <phoneticPr fontId="4"/>
  </si>
  <si>
    <t>曽於市</t>
    <rPh sb="0" eb="3">
      <t>ソオシ</t>
    </rPh>
    <phoneticPr fontId="4"/>
  </si>
  <si>
    <t>105.0</t>
    <phoneticPr fontId="4"/>
  </si>
  <si>
    <t>志布志市</t>
    <rPh sb="0" eb="4">
      <t>シブシシ</t>
    </rPh>
    <phoneticPr fontId="4"/>
  </si>
  <si>
    <t>10.0</t>
    <phoneticPr fontId="4"/>
  </si>
  <si>
    <t>大崎町</t>
    <rPh sb="0" eb="2">
      <t>オオサキ</t>
    </rPh>
    <rPh sb="2" eb="3">
      <t>チョウ</t>
    </rPh>
    <phoneticPr fontId="4"/>
  </si>
  <si>
    <t>東串良町</t>
  </si>
  <si>
    <t>錦江町</t>
  </si>
  <si>
    <t>南大隅町</t>
    <rPh sb="0" eb="1">
      <t>ミナミ</t>
    </rPh>
    <rPh sb="1" eb="3">
      <t>オオスミ</t>
    </rPh>
    <rPh sb="3" eb="4">
      <t>マチ</t>
    </rPh>
    <phoneticPr fontId="4"/>
  </si>
  <si>
    <t>肝付町</t>
  </si>
  <si>
    <t>小計</t>
    <rPh sb="0" eb="2">
      <t>ショウケイ</t>
    </rPh>
    <phoneticPr fontId="4"/>
  </si>
  <si>
    <t>西之表市</t>
  </si>
  <si>
    <t>中種子町</t>
  </si>
  <si>
    <t>南種子町</t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</si>
  <si>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</si>
  <si>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</t>
  </si>
  <si>
    <t>宮崎市</t>
    <rPh sb="0" eb="3">
      <t>ミヤザキシ</t>
    </rPh>
    <phoneticPr fontId="4"/>
  </si>
  <si>
    <t>都城市</t>
  </si>
  <si>
    <t>小林市</t>
  </si>
  <si>
    <t>西都市</t>
    <rPh sb="0" eb="3">
      <t>サイトシ</t>
    </rPh>
    <phoneticPr fontId="4"/>
  </si>
  <si>
    <t>えびの市</t>
  </si>
  <si>
    <t>三股町</t>
    <rPh sb="0" eb="1">
      <t>サン</t>
    </rPh>
    <rPh sb="1" eb="2">
      <t>マタ</t>
    </rPh>
    <rPh sb="2" eb="3">
      <t>チョウ</t>
    </rPh>
    <phoneticPr fontId="4"/>
  </si>
  <si>
    <t>高原町</t>
    <rPh sb="0" eb="2">
      <t>タカハラ</t>
    </rPh>
    <rPh sb="2" eb="3">
      <t>チョウ</t>
    </rPh>
    <phoneticPr fontId="4"/>
  </si>
  <si>
    <t>高鍋町</t>
    <rPh sb="0" eb="2">
      <t>タカナベ</t>
    </rPh>
    <rPh sb="2" eb="3">
      <t>チョウ</t>
    </rPh>
    <phoneticPr fontId="4"/>
  </si>
  <si>
    <t>新富町</t>
    <rPh sb="0" eb="3">
      <t>シントミチョウ</t>
    </rPh>
    <phoneticPr fontId="4"/>
  </si>
  <si>
    <t>川南町</t>
    <rPh sb="0" eb="2">
      <t>カワミナミ</t>
    </rPh>
    <rPh sb="2" eb="3">
      <t>チョウ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</si>
  <si>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4"/>
  </si>
  <si>
    <t>総合計</t>
    <rPh sb="0" eb="1">
      <t>ソウ</t>
    </rPh>
    <phoneticPr fontId="4"/>
  </si>
  <si>
    <t>（注１）市町村は、受託者が受託したほ場の場所により分類。</t>
    <rPh sb="1" eb="2">
      <t>チュウ</t>
    </rPh>
    <rPh sb="4" eb="7">
      <t>シチョウソン</t>
    </rPh>
    <rPh sb="9" eb="12">
      <t>ジュタクシャ</t>
    </rPh>
    <rPh sb="13" eb="15">
      <t>ジュタク</t>
    </rPh>
    <rPh sb="18" eb="19">
      <t>バ</t>
    </rPh>
    <rPh sb="20" eb="22">
      <t>バショ</t>
    </rPh>
    <rPh sb="25" eb="27">
      <t>ブンルイ</t>
    </rPh>
    <phoneticPr fontId="4"/>
  </si>
  <si>
    <t>（注２）表中のカッコ内の数値は、Ｂ－１（対象でん粉原料用いも生産者である認定農業者）以外の認定農業者の数で外数。</t>
    <rPh sb="1" eb="2">
      <t>チュウ</t>
    </rPh>
    <rPh sb="4" eb="6">
      <t>ヒョウチュウ</t>
    </rPh>
    <rPh sb="10" eb="11">
      <t>ナイ</t>
    </rPh>
    <rPh sb="12" eb="14">
      <t>スウチ</t>
    </rPh>
    <rPh sb="20" eb="22">
      <t>タイショウ</t>
    </rPh>
    <rPh sb="24" eb="25">
      <t>プン</t>
    </rPh>
    <rPh sb="25" eb="28">
      <t>ゲンリョウヨウ</t>
    </rPh>
    <rPh sb="30" eb="33">
      <t>セイサンシャ</t>
    </rPh>
    <rPh sb="36" eb="38">
      <t>ニンテイ</t>
    </rPh>
    <rPh sb="38" eb="41">
      <t>ノウギョウシャ</t>
    </rPh>
    <rPh sb="42" eb="44">
      <t>イガイ</t>
    </rPh>
    <rPh sb="45" eb="47">
      <t>ニンテイ</t>
    </rPh>
    <rPh sb="47" eb="50">
      <t>ノウギョウシャ</t>
    </rPh>
    <rPh sb="51" eb="52">
      <t>カズ</t>
    </rPh>
    <rPh sb="53" eb="54">
      <t>ソト</t>
    </rPh>
    <rPh sb="54" eb="55">
      <t>スウ</t>
    </rPh>
    <phoneticPr fontId="4"/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</si>
</sst>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0.0_ "/>
    <numFmt numFmtId="178" formatCode="#,##0.0;[Red]\-#,##0.0"/>
    <numFmt numFmtId="179" formatCode="#,##0.0_);[Red]\(#,##0.0\)"/>
    <numFmt numFmtId="180" formatCode="\(0\)"/>
    <numFmt numFmtId="181" formatCode="\(0.0\)"/>
    <numFmt numFmtId="182" formatCode="0.0_);[Red]\(0.0\)"/>
    <numFmt numFmtId="183" formatCode="#,##0.0_ "/>
    <numFmt numFmtId="184" formatCode="0_);\(0\)"/>
    <numFmt numFmtId="185" formatCode="#,##0_);\(#,##0\)"/>
    <numFmt numFmtId="186" formatCode="\(#,##0\)"/>
    <numFmt numFmtId="187" formatCode="\(#,##0.0\)"/>
    <numFmt numFmtId="188" formatCode="0_);[Red]\(0\)"/>
    <numFmt numFmtId="189" formatCode="#,##0_ ;[Red]\-#,##0\ 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1"/>
      <name val="ＭＳ 明朝"/>
      <family val="1"/>
      <charset val="128"/>
    </font>
    <font>
      <u/>
      <sz val="10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b/>
      <sz val="8"/>
      <name val="MS UI Gothic"/>
      <family val="3"/>
      <charset val="128"/>
    </font>
    <font>
      <b/>
      <sz val="8"/>
      <color rgb="FF0000FF"/>
      <name val="MS UI Gothic"/>
      <family val="3"/>
      <charset val="128"/>
    </font>
    <font>
      <sz val="8"/>
      <color rgb="FF0000FF"/>
      <name val="MS UI Gothic"/>
      <family val="3"/>
      <charset val="128"/>
    </font>
    <font>
      <b/>
      <sz val="9"/>
      <color rgb="FF0000FF"/>
      <name val="MS UI Gothic"/>
      <family val="3"/>
      <charset val="128"/>
    </font>
    <font>
      <sz val="11"/>
      <color rgb="FF0000FF"/>
      <name val="MS UI Gothic"/>
      <family val="3"/>
      <charset val="128"/>
    </font>
    <font>
      <b/>
      <sz val="11"/>
      <color rgb="FF0000FF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  <font>
      <b/>
      <sz val="11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11" fillId="0" borderId="14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176" fontId="11" fillId="0" borderId="18" xfId="3" applyNumberFormat="1" applyFont="1" applyFill="1" applyBorder="1" applyAlignment="1">
      <alignment horizontal="right" vertical="center"/>
    </xf>
    <xf numFmtId="177" fontId="11" fillId="0" borderId="19" xfId="3" applyNumberFormat="1" applyFont="1" applyFill="1" applyBorder="1" applyAlignment="1">
      <alignment horizontal="right" vertical="center"/>
    </xf>
    <xf numFmtId="176" fontId="11" fillId="0" borderId="19" xfId="3" applyNumberFormat="1" applyFont="1" applyFill="1" applyBorder="1" applyAlignment="1">
      <alignment horizontal="right" vertical="center"/>
    </xf>
    <xf numFmtId="49" fontId="11" fillId="0" borderId="19" xfId="3" applyNumberFormat="1" applyFont="1" applyFill="1" applyBorder="1" applyAlignment="1">
      <alignment horizontal="right" vertical="center"/>
    </xf>
    <xf numFmtId="0" fontId="11" fillId="0" borderId="19" xfId="3" applyNumberFormat="1" applyFont="1" applyFill="1" applyBorder="1" applyAlignment="1">
      <alignment horizontal="right" vertical="center"/>
    </xf>
    <xf numFmtId="178" fontId="11" fillId="0" borderId="19" xfId="3" applyNumberFormat="1" applyFont="1" applyFill="1" applyBorder="1" applyAlignment="1">
      <alignment horizontal="right" vertical="center"/>
    </xf>
    <xf numFmtId="176" fontId="12" fillId="0" borderId="19" xfId="3" applyNumberFormat="1" applyFont="1" applyFill="1" applyBorder="1" applyAlignment="1">
      <alignment horizontal="right" vertical="center"/>
    </xf>
    <xf numFmtId="178" fontId="12" fillId="0" borderId="20" xfId="3" applyNumberFormat="1" applyFont="1" applyFill="1" applyBorder="1" applyAlignment="1">
      <alignment horizontal="right" vertical="center"/>
    </xf>
    <xf numFmtId="179" fontId="11" fillId="0" borderId="19" xfId="3" applyNumberFormat="1" applyFont="1" applyFill="1" applyBorder="1" applyAlignment="1">
      <alignment horizontal="right" vertical="center"/>
    </xf>
    <xf numFmtId="178" fontId="12" fillId="0" borderId="21" xfId="3" applyNumberFormat="1" applyFont="1" applyFill="1" applyBorder="1" applyAlignment="1">
      <alignment horizontal="right" vertical="center"/>
    </xf>
    <xf numFmtId="176" fontId="9" fillId="0" borderId="0" xfId="1" applyNumberFormat="1" applyFont="1" applyFill="1">
      <alignment vertical="center"/>
    </xf>
    <xf numFmtId="49" fontId="10" fillId="0" borderId="0" xfId="1" applyNumberFormat="1" applyFont="1" applyFill="1">
      <alignment vertical="center"/>
    </xf>
    <xf numFmtId="180" fontId="13" fillId="0" borderId="24" xfId="3" applyNumberFormat="1" applyFont="1" applyFill="1" applyBorder="1" applyAlignment="1">
      <alignment horizontal="right" vertical="center"/>
    </xf>
    <xf numFmtId="181" fontId="13" fillId="0" borderId="25" xfId="3" applyNumberFormat="1" applyFont="1" applyFill="1" applyBorder="1" applyAlignment="1">
      <alignment horizontal="right" vertical="center"/>
    </xf>
    <xf numFmtId="176" fontId="11" fillId="0" borderId="25" xfId="3" applyNumberFormat="1" applyFont="1" applyFill="1" applyBorder="1" applyAlignment="1">
      <alignment horizontal="right" vertical="center"/>
    </xf>
    <xf numFmtId="49" fontId="11" fillId="0" borderId="25" xfId="3" applyNumberFormat="1" applyFont="1" applyFill="1" applyBorder="1" applyAlignment="1">
      <alignment horizontal="right" vertical="center"/>
    </xf>
    <xf numFmtId="0" fontId="11" fillId="0" borderId="25" xfId="3" applyNumberFormat="1" applyFont="1" applyFill="1" applyBorder="1" applyAlignment="1">
      <alignment horizontal="right" vertical="center"/>
    </xf>
    <xf numFmtId="178" fontId="11" fillId="0" borderId="25" xfId="3" applyNumberFormat="1" applyFont="1" applyFill="1" applyBorder="1" applyAlignment="1">
      <alignment horizontal="right" vertical="center"/>
    </xf>
    <xf numFmtId="180" fontId="13" fillId="0" borderId="25" xfId="3" applyNumberFormat="1" applyFont="1" applyFill="1" applyBorder="1" applyAlignment="1">
      <alignment horizontal="right" vertical="center"/>
    </xf>
    <xf numFmtId="181" fontId="13" fillId="0" borderId="26" xfId="3" applyNumberFormat="1" applyFont="1" applyFill="1" applyBorder="1" applyAlignment="1">
      <alignment horizontal="right" vertical="center"/>
    </xf>
    <xf numFmtId="179" fontId="11" fillId="0" borderId="25" xfId="3" applyNumberFormat="1" applyFont="1" applyFill="1" applyBorder="1" applyAlignment="1">
      <alignment horizontal="right" vertical="center"/>
    </xf>
    <xf numFmtId="181" fontId="13" fillId="0" borderId="27" xfId="3" applyNumberFormat="1" applyFont="1" applyFill="1" applyBorder="1" applyAlignment="1">
      <alignment horizontal="right" vertical="center"/>
    </xf>
    <xf numFmtId="182" fontId="11" fillId="0" borderId="19" xfId="3" applyNumberFormat="1" applyFont="1" applyFill="1" applyBorder="1" applyAlignment="1">
      <alignment horizontal="right" vertical="center"/>
    </xf>
    <xf numFmtId="178" fontId="12" fillId="0" borderId="29" xfId="3" applyNumberFormat="1" applyFont="1" applyFill="1" applyBorder="1" applyAlignment="1">
      <alignment horizontal="right" vertical="center"/>
    </xf>
    <xf numFmtId="182" fontId="11" fillId="0" borderId="25" xfId="3" applyNumberFormat="1" applyFont="1" applyFill="1" applyBorder="1" applyAlignment="1">
      <alignment horizontal="right" vertical="center"/>
    </xf>
    <xf numFmtId="183" fontId="11" fillId="0" borderId="19" xfId="3" applyNumberFormat="1" applyFont="1" applyFill="1" applyBorder="1" applyAlignment="1">
      <alignment horizontal="right" vertical="center"/>
    </xf>
    <xf numFmtId="184" fontId="9" fillId="0" borderId="0" xfId="1" applyNumberFormat="1" applyFont="1" applyFill="1">
      <alignment vertical="center"/>
    </xf>
    <xf numFmtId="185" fontId="9" fillId="0" borderId="0" xfId="1" applyNumberFormat="1" applyFont="1" applyFill="1">
      <alignment vertical="center"/>
    </xf>
    <xf numFmtId="180" fontId="13" fillId="0" borderId="31" xfId="3" applyNumberFormat="1" applyFont="1" applyFill="1" applyBorder="1" applyAlignment="1">
      <alignment horizontal="right" vertical="center"/>
    </xf>
    <xf numFmtId="176" fontId="11" fillId="0" borderId="32" xfId="3" applyNumberFormat="1" applyFont="1" applyFill="1" applyBorder="1" applyAlignment="1">
      <alignment horizontal="right" vertical="center"/>
    </xf>
    <xf numFmtId="176" fontId="11" fillId="0" borderId="33" xfId="3" applyNumberFormat="1" applyFont="1" applyFill="1" applyBorder="1" applyAlignment="1">
      <alignment horizontal="right" vertical="center"/>
    </xf>
    <xf numFmtId="179" fontId="11" fillId="0" borderId="33" xfId="3" applyNumberFormat="1" applyFont="1" applyFill="1" applyBorder="1" applyAlignment="1">
      <alignment horizontal="right" vertical="center"/>
    </xf>
    <xf numFmtId="176" fontId="12" fillId="0" borderId="33" xfId="3" applyNumberFormat="1" applyFont="1" applyFill="1" applyBorder="1" applyAlignment="1">
      <alignment horizontal="right" vertical="center"/>
    </xf>
    <xf numFmtId="180" fontId="13" fillId="0" borderId="35" xfId="3" applyNumberFormat="1" applyFont="1" applyFill="1" applyBorder="1" applyAlignment="1">
      <alignment horizontal="right" vertical="center"/>
    </xf>
    <xf numFmtId="186" fontId="14" fillId="0" borderId="15" xfId="3" applyNumberFormat="1" applyFont="1" applyFill="1" applyBorder="1" applyAlignment="1">
      <alignment horizontal="right" vertical="center"/>
    </xf>
    <xf numFmtId="187" fontId="14" fillId="0" borderId="15" xfId="3" applyNumberFormat="1" applyFont="1" applyFill="1" applyBorder="1" applyAlignment="1">
      <alignment horizontal="right" vertical="center"/>
    </xf>
    <xf numFmtId="186" fontId="13" fillId="0" borderId="15" xfId="3" applyNumberFormat="1" applyFont="1" applyFill="1" applyBorder="1" applyAlignment="1">
      <alignment horizontal="right" vertical="center"/>
    </xf>
    <xf numFmtId="187" fontId="13" fillId="0" borderId="36" xfId="3" applyNumberFormat="1" applyFont="1" applyFill="1" applyBorder="1" applyAlignment="1">
      <alignment horizontal="right" vertical="center"/>
    </xf>
    <xf numFmtId="181" fontId="13" fillId="0" borderId="37" xfId="3" applyNumberFormat="1" applyFont="1" applyFill="1" applyBorder="1" applyAlignment="1">
      <alignment horizontal="right" vertical="center"/>
    </xf>
    <xf numFmtId="181" fontId="13" fillId="0" borderId="15" xfId="3" applyNumberFormat="1" applyFont="1" applyFill="1" applyBorder="1" applyAlignment="1">
      <alignment horizontal="right" vertical="center"/>
    </xf>
    <xf numFmtId="184" fontId="13" fillId="0" borderId="15" xfId="3" applyNumberFormat="1" applyFont="1" applyFill="1" applyBorder="1" applyAlignment="1">
      <alignment horizontal="right" vertical="center"/>
    </xf>
    <xf numFmtId="179" fontId="11" fillId="0" borderId="41" xfId="3" applyNumberFormat="1" applyFont="1" applyFill="1" applyBorder="1" applyAlignment="1">
      <alignment horizontal="right" vertical="center"/>
    </xf>
    <xf numFmtId="179" fontId="11" fillId="0" borderId="42" xfId="3" applyNumberFormat="1" applyFont="1" applyFill="1" applyBorder="1" applyAlignment="1">
      <alignment horizontal="right" vertical="center"/>
    </xf>
    <xf numFmtId="176" fontId="12" fillId="0" borderId="42" xfId="3" applyNumberFormat="1" applyFont="1" applyFill="1" applyBorder="1" applyAlignment="1">
      <alignment vertical="center"/>
    </xf>
    <xf numFmtId="179" fontId="12" fillId="0" borderId="43" xfId="3" applyNumberFormat="1" applyFont="1" applyFill="1" applyBorder="1" applyAlignment="1">
      <alignment vertical="center"/>
    </xf>
    <xf numFmtId="176" fontId="11" fillId="0" borderId="41" xfId="3" applyNumberFormat="1" applyFont="1" applyFill="1" applyBorder="1" applyAlignment="1">
      <alignment horizontal="right" vertical="center"/>
    </xf>
    <xf numFmtId="176" fontId="11" fillId="0" borderId="42" xfId="3" applyNumberFormat="1" applyFont="1" applyFill="1" applyBorder="1" applyAlignment="1">
      <alignment horizontal="right" vertical="center"/>
    </xf>
    <xf numFmtId="178" fontId="12" fillId="0" borderId="34" xfId="3" applyNumberFormat="1" applyFont="1" applyFill="1" applyBorder="1" applyAlignment="1">
      <alignment horizontal="right" vertical="center"/>
    </xf>
    <xf numFmtId="188" fontId="11" fillId="0" borderId="42" xfId="3" applyNumberFormat="1" applyFont="1" applyFill="1" applyBorder="1" applyAlignment="1">
      <alignment horizontal="right" vertical="center"/>
    </xf>
    <xf numFmtId="178" fontId="12" fillId="0" borderId="44" xfId="3" applyNumberFormat="1" applyFont="1" applyFill="1" applyBorder="1" applyAlignment="1">
      <alignment horizontal="right" vertical="center"/>
    </xf>
    <xf numFmtId="0" fontId="10" fillId="0" borderId="24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186" fontId="13" fillId="0" borderId="25" xfId="3" applyNumberFormat="1" applyFont="1" applyFill="1" applyBorder="1" applyAlignment="1">
      <alignment horizontal="right" vertical="center"/>
    </xf>
    <xf numFmtId="187" fontId="13" fillId="0" borderId="45" xfId="3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right" vertical="center"/>
    </xf>
    <xf numFmtId="188" fontId="10" fillId="0" borderId="25" xfId="1" applyNumberFormat="1" applyFont="1" applyBorder="1" applyAlignment="1">
      <alignment horizontal="right" vertical="center"/>
    </xf>
    <xf numFmtId="187" fontId="13" fillId="0" borderId="27" xfId="3" applyNumberFormat="1" applyFont="1" applyFill="1" applyBorder="1" applyAlignment="1">
      <alignment horizontal="right" vertical="center"/>
    </xf>
    <xf numFmtId="185" fontId="9" fillId="0" borderId="0" xfId="3" applyNumberFormat="1" applyFont="1" applyFill="1">
      <alignment vertical="center"/>
    </xf>
    <xf numFmtId="176" fontId="11" fillId="0" borderId="46" xfId="3" applyNumberFormat="1" applyFont="1" applyFill="1" applyBorder="1" applyAlignment="1">
      <alignment horizontal="right" vertical="center"/>
    </xf>
    <xf numFmtId="188" fontId="11" fillId="0" borderId="33" xfId="3" applyNumberFormat="1" applyFont="1" applyFill="1" applyBorder="1" applyAlignment="1">
      <alignment horizontal="right" vertical="center"/>
    </xf>
    <xf numFmtId="189" fontId="12" fillId="0" borderId="33" xfId="3" applyNumberFormat="1" applyFont="1" applyFill="1" applyBorder="1" applyAlignment="1">
      <alignment horizontal="right" vertical="center"/>
    </xf>
    <xf numFmtId="188" fontId="11" fillId="0" borderId="25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5" xfId="1" applyFont="1" applyBorder="1" applyAlignment="1">
      <alignment horizontal="right" vertical="center"/>
    </xf>
    <xf numFmtId="176" fontId="11" fillId="0" borderId="41" xfId="1" applyNumberFormat="1" applyFont="1" applyFill="1" applyBorder="1" applyAlignment="1">
      <alignment horizontal="right" vertical="center"/>
    </xf>
    <xf numFmtId="179" fontId="11" fillId="0" borderId="42" xfId="1" applyNumberFormat="1" applyFont="1" applyFill="1" applyBorder="1" applyAlignment="1">
      <alignment horizontal="right" vertical="center"/>
    </xf>
    <xf numFmtId="176" fontId="11" fillId="0" borderId="42" xfId="1" applyNumberFormat="1" applyFont="1" applyFill="1" applyBorder="1" applyAlignment="1">
      <alignment horizontal="right" vertical="center"/>
    </xf>
    <xf numFmtId="176" fontId="12" fillId="0" borderId="42" xfId="1" applyNumberFormat="1" applyFont="1" applyFill="1" applyBorder="1" applyAlignment="1">
      <alignment horizontal="right" vertical="center"/>
    </xf>
    <xf numFmtId="179" fontId="12" fillId="0" borderId="43" xfId="1" applyNumberFormat="1" applyFont="1" applyFill="1" applyBorder="1" applyAlignment="1">
      <alignment horizontal="right" vertical="center"/>
    </xf>
    <xf numFmtId="184" fontId="12" fillId="0" borderId="42" xfId="1" applyNumberFormat="1" applyFont="1" applyFill="1" applyBorder="1" applyAlignment="1">
      <alignment horizontal="right" vertical="center"/>
    </xf>
    <xf numFmtId="179" fontId="12" fillId="0" borderId="21" xfId="1" applyNumberFormat="1" applyFont="1" applyFill="1" applyBorder="1" applyAlignment="1">
      <alignment horizontal="right" vertical="center"/>
    </xf>
    <xf numFmtId="180" fontId="15" fillId="0" borderId="14" xfId="1" applyNumberFormat="1" applyFont="1" applyBorder="1" applyAlignment="1">
      <alignment horizontal="right" vertical="center"/>
    </xf>
    <xf numFmtId="181" fontId="15" fillId="0" borderId="15" xfId="1" applyNumberFormat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36" xfId="1" applyFont="1" applyBorder="1" applyAlignment="1">
      <alignment horizontal="right" vertical="center"/>
    </xf>
    <xf numFmtId="176" fontId="12" fillId="2" borderId="41" xfId="1" applyNumberFormat="1" applyFont="1" applyFill="1" applyBorder="1" applyAlignment="1">
      <alignment horizontal="right" vertical="center"/>
    </xf>
    <xf numFmtId="179" fontId="12" fillId="2" borderId="42" xfId="1" applyNumberFormat="1" applyFont="1" applyFill="1" applyBorder="1" applyAlignment="1">
      <alignment horizontal="right" vertical="center"/>
    </xf>
    <xf numFmtId="176" fontId="12" fillId="2" borderId="42" xfId="1" applyNumberFormat="1" applyFont="1" applyFill="1" applyBorder="1" applyAlignment="1">
      <alignment horizontal="right" vertical="center"/>
    </xf>
    <xf numFmtId="179" fontId="12" fillId="2" borderId="43" xfId="1" applyNumberFormat="1" applyFont="1" applyFill="1" applyBorder="1" applyAlignment="1">
      <alignment horizontal="right" vertical="center"/>
    </xf>
    <xf numFmtId="179" fontId="12" fillId="2" borderId="21" xfId="1" applyNumberFormat="1" applyFont="1" applyFill="1" applyBorder="1" applyAlignment="1">
      <alignment horizontal="right" vertical="center"/>
    </xf>
    <xf numFmtId="0" fontId="18" fillId="0" borderId="0" xfId="1" applyFont="1" applyFill="1">
      <alignment vertical="center"/>
    </xf>
    <xf numFmtId="0" fontId="19" fillId="0" borderId="0" xfId="1" applyFont="1" applyFill="1">
      <alignment vertical="center"/>
    </xf>
    <xf numFmtId="180" fontId="13" fillId="3" borderId="14" xfId="3" applyNumberFormat="1" applyFont="1" applyFill="1" applyBorder="1" applyAlignment="1">
      <alignment horizontal="right" vertical="center"/>
    </xf>
    <xf numFmtId="181" fontId="13" fillId="3" borderId="15" xfId="3" applyNumberFormat="1" applyFont="1" applyFill="1" applyBorder="1" applyAlignment="1">
      <alignment horizontal="right" vertical="center"/>
    </xf>
    <xf numFmtId="176" fontId="13" fillId="3" borderId="37" xfId="1" applyNumberFormat="1" applyFont="1" applyFill="1" applyBorder="1" applyAlignment="1">
      <alignment horizontal="right" vertical="center"/>
    </xf>
    <xf numFmtId="179" fontId="13" fillId="3" borderId="15" xfId="1" applyNumberFormat="1" applyFont="1" applyFill="1" applyBorder="1" applyAlignment="1">
      <alignment horizontal="right" vertical="center"/>
    </xf>
    <xf numFmtId="176" fontId="13" fillId="3" borderId="15" xfId="1" applyNumberFormat="1" applyFont="1" applyFill="1" applyBorder="1" applyAlignment="1">
      <alignment horizontal="right" vertical="center"/>
    </xf>
    <xf numFmtId="38" fontId="13" fillId="3" borderId="38" xfId="3" applyFont="1" applyFill="1" applyBorder="1" applyAlignment="1">
      <alignment horizontal="right" vertical="center"/>
    </xf>
    <xf numFmtId="181" fontId="13" fillId="3" borderId="36" xfId="3" applyNumberFormat="1" applyFont="1" applyFill="1" applyBorder="1" applyAlignment="1">
      <alignment horizontal="right" vertical="center"/>
    </xf>
    <xf numFmtId="186" fontId="13" fillId="3" borderId="15" xfId="3" applyNumberFormat="1" applyFont="1" applyFill="1" applyBorder="1" applyAlignment="1">
      <alignment horizontal="right" vertical="center"/>
    </xf>
    <xf numFmtId="187" fontId="13" fillId="3" borderId="36" xfId="3" applyNumberFormat="1" applyFont="1" applyFill="1" applyBorder="1" applyAlignment="1">
      <alignment horizontal="right" vertical="center"/>
    </xf>
    <xf numFmtId="187" fontId="13" fillId="3" borderId="39" xfId="3" applyNumberFormat="1" applyFont="1" applyFill="1" applyBorder="1" applyAlignment="1">
      <alignment horizontal="right" vertical="center"/>
    </xf>
    <xf numFmtId="0" fontId="11" fillId="0" borderId="40" xfId="1" applyFont="1" applyFill="1" applyBorder="1" applyAlignment="1">
      <alignment horizontal="center" vertical="center" readingOrder="1"/>
    </xf>
    <xf numFmtId="176" fontId="11" fillId="0" borderId="50" xfId="3" applyNumberFormat="1" applyFont="1" applyFill="1" applyBorder="1" applyAlignment="1">
      <alignment horizontal="right" vertical="center"/>
    </xf>
    <xf numFmtId="179" fontId="11" fillId="0" borderId="51" xfId="3" applyNumberFormat="1" applyFont="1" applyFill="1" applyBorder="1" applyAlignment="1">
      <alignment horizontal="right" vertical="center"/>
    </xf>
    <xf numFmtId="176" fontId="11" fillId="0" borderId="51" xfId="1" applyNumberFormat="1" applyFont="1" applyFill="1" applyBorder="1" applyAlignment="1">
      <alignment horizontal="right" vertical="center"/>
    </xf>
    <xf numFmtId="179" fontId="11" fillId="0" borderId="51" xfId="1" applyNumberFormat="1" applyFont="1" applyFill="1" applyBorder="1" applyAlignment="1">
      <alignment horizontal="right" vertical="center"/>
    </xf>
    <xf numFmtId="176" fontId="12" fillId="0" borderId="51" xfId="3" applyNumberFormat="1" applyFont="1" applyFill="1" applyBorder="1" applyAlignment="1">
      <alignment horizontal="right" vertical="center"/>
    </xf>
    <xf numFmtId="178" fontId="12" fillId="0" borderId="52" xfId="3" applyNumberFormat="1" applyFont="1" applyFill="1" applyBorder="1" applyAlignment="1">
      <alignment horizontal="right" vertical="center"/>
    </xf>
    <xf numFmtId="176" fontId="11" fillId="0" borderId="53" xfId="1" applyNumberFormat="1" applyFont="1" applyFill="1" applyBorder="1" applyAlignment="1">
      <alignment horizontal="right" vertical="center"/>
    </xf>
    <xf numFmtId="178" fontId="12" fillId="0" borderId="54" xfId="3" applyNumberFormat="1" applyFont="1" applyFill="1" applyBorder="1" applyAlignment="1">
      <alignment horizontal="right" vertical="center"/>
    </xf>
    <xf numFmtId="0" fontId="11" fillId="0" borderId="23" xfId="1" applyFont="1" applyFill="1" applyBorder="1" applyAlignment="1">
      <alignment horizontal="center" vertical="center" readingOrder="1"/>
    </xf>
    <xf numFmtId="176" fontId="11" fillId="0" borderId="55" xfId="3" applyNumberFormat="1" applyFont="1" applyFill="1" applyBorder="1" applyAlignment="1">
      <alignment horizontal="right" vertical="center"/>
    </xf>
    <xf numFmtId="179" fontId="11" fillId="0" borderId="56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horizontal="right" vertical="center"/>
    </xf>
    <xf numFmtId="176" fontId="12" fillId="0" borderId="56" xfId="3" applyNumberFormat="1" applyFont="1" applyFill="1" applyBorder="1" applyAlignment="1">
      <alignment horizontal="right" vertical="center"/>
    </xf>
    <xf numFmtId="178" fontId="12" fillId="0" borderId="57" xfId="3" applyNumberFormat="1" applyFont="1" applyFill="1" applyBorder="1" applyAlignment="1">
      <alignment horizontal="right" vertical="center"/>
    </xf>
    <xf numFmtId="176" fontId="11" fillId="0" borderId="58" xfId="1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6" fontId="11" fillId="0" borderId="56" xfId="1" applyNumberFormat="1" applyFont="1" applyFill="1" applyBorder="1" applyAlignment="1">
      <alignment horizontal="right" vertical="center"/>
    </xf>
    <xf numFmtId="178" fontId="12" fillId="0" borderId="59" xfId="3" applyNumberFormat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center" vertical="center" readingOrder="1"/>
    </xf>
    <xf numFmtId="176" fontId="11" fillId="0" borderId="60" xfId="3" applyNumberFormat="1" applyFont="1" applyFill="1" applyBorder="1" applyAlignment="1">
      <alignment horizontal="right" vertical="center"/>
    </xf>
    <xf numFmtId="179" fontId="11" fillId="0" borderId="61" xfId="3" applyNumberFormat="1" applyFont="1" applyFill="1" applyBorder="1" applyAlignment="1">
      <alignment horizontal="right" vertical="center"/>
    </xf>
    <xf numFmtId="176" fontId="11" fillId="0" borderId="61" xfId="1" applyNumberFormat="1" applyFont="1" applyFill="1" applyBorder="1" applyAlignment="1">
      <alignment horizontal="right" vertical="center"/>
    </xf>
    <xf numFmtId="179" fontId="11" fillId="0" borderId="61" xfId="1" applyNumberFormat="1" applyFont="1" applyFill="1" applyBorder="1" applyAlignment="1">
      <alignment horizontal="right" vertical="center"/>
    </xf>
    <xf numFmtId="176" fontId="12" fillId="0" borderId="61" xfId="3" applyNumberFormat="1" applyFont="1" applyFill="1" applyBorder="1" applyAlignment="1">
      <alignment horizontal="right" vertical="center"/>
    </xf>
    <xf numFmtId="178" fontId="12" fillId="0" borderId="62" xfId="3" applyNumberFormat="1" applyFont="1" applyFill="1" applyBorder="1" applyAlignment="1">
      <alignment horizontal="right" vertical="center"/>
    </xf>
    <xf numFmtId="176" fontId="11" fillId="0" borderId="63" xfId="1" applyNumberFormat="1" applyFont="1" applyFill="1" applyBorder="1" applyAlignment="1">
      <alignment horizontal="right" vertical="center"/>
    </xf>
    <xf numFmtId="178" fontId="12" fillId="0" borderId="64" xfId="3" applyNumberFormat="1" applyFont="1" applyFill="1" applyBorder="1" applyAlignment="1">
      <alignment horizontal="right" vertical="center"/>
    </xf>
    <xf numFmtId="0" fontId="12" fillId="4" borderId="5" xfId="1" applyFont="1" applyFill="1" applyBorder="1" applyAlignment="1">
      <alignment horizontal="center" vertical="center" readingOrder="1"/>
    </xf>
    <xf numFmtId="176" fontId="12" fillId="4" borderId="12" xfId="1" applyNumberFormat="1" applyFont="1" applyFill="1" applyBorder="1" applyAlignment="1">
      <alignment horizontal="right" vertical="center"/>
    </xf>
    <xf numFmtId="179" fontId="12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 applyAlignment="1">
      <alignment horizontal="right" vertical="center"/>
    </xf>
    <xf numFmtId="179" fontId="12" fillId="4" borderId="10" xfId="1" applyNumberFormat="1" applyFont="1" applyFill="1" applyBorder="1" applyAlignment="1">
      <alignment horizontal="right" vertical="center"/>
    </xf>
    <xf numFmtId="179" fontId="12" fillId="4" borderId="11" xfId="1" applyNumberFormat="1" applyFont="1" applyFill="1" applyBorder="1" applyAlignment="1">
      <alignment horizontal="right" vertical="center"/>
    </xf>
    <xf numFmtId="0" fontId="19" fillId="4" borderId="0" xfId="1" applyFont="1" applyFill="1">
      <alignment vertical="center"/>
    </xf>
    <xf numFmtId="176" fontId="12" fillId="5" borderId="41" xfId="3" applyNumberFormat="1" applyFont="1" applyFill="1" applyBorder="1" applyAlignment="1">
      <alignment horizontal="right" vertical="center"/>
    </xf>
    <xf numFmtId="179" fontId="12" fillId="5" borderId="42" xfId="3" applyNumberFormat="1" applyFont="1" applyFill="1" applyBorder="1" applyAlignment="1">
      <alignment horizontal="right" vertical="center"/>
    </xf>
    <xf numFmtId="176" fontId="12" fillId="5" borderId="42" xfId="3" applyNumberFormat="1" applyFont="1" applyFill="1" applyBorder="1" applyAlignment="1">
      <alignment horizontal="right" vertical="center"/>
    </xf>
    <xf numFmtId="179" fontId="12" fillId="5" borderId="43" xfId="3" applyNumberFormat="1" applyFont="1" applyFill="1" applyBorder="1" applyAlignment="1">
      <alignment horizontal="right" vertical="center"/>
    </xf>
    <xf numFmtId="176" fontId="12" fillId="5" borderId="66" xfId="1" applyNumberFormat="1" applyFont="1" applyFill="1" applyBorder="1" applyAlignment="1">
      <alignment horizontal="right" vertical="center"/>
    </xf>
    <xf numFmtId="179" fontId="12" fillId="5" borderId="42" xfId="1" applyNumberFormat="1" applyFont="1" applyFill="1" applyBorder="1" applyAlignment="1">
      <alignment horizontal="right" vertical="center"/>
    </xf>
    <xf numFmtId="176" fontId="12" fillId="5" borderId="42" xfId="1" applyNumberFormat="1" applyFont="1" applyFill="1" applyBorder="1" applyAlignment="1">
      <alignment horizontal="right" vertical="center"/>
    </xf>
    <xf numFmtId="179" fontId="12" fillId="5" borderId="43" xfId="1" applyNumberFormat="1" applyFont="1" applyFill="1" applyBorder="1" applyAlignment="1">
      <alignment horizontal="right" vertical="center"/>
    </xf>
    <xf numFmtId="179" fontId="12" fillId="5" borderId="21" xfId="1" applyNumberFormat="1" applyFont="1" applyFill="1" applyBorder="1" applyAlignment="1">
      <alignment horizontal="right" vertical="center"/>
    </xf>
    <xf numFmtId="0" fontId="19" fillId="5" borderId="0" xfId="1" applyFont="1" applyFill="1">
      <alignment vertical="center"/>
    </xf>
    <xf numFmtId="186" fontId="13" fillId="5" borderId="14" xfId="1" applyNumberFormat="1" applyFont="1" applyFill="1" applyBorder="1" applyAlignment="1">
      <alignment horizontal="right" vertical="center"/>
    </xf>
    <xf numFmtId="187" fontId="13" fillId="5" borderId="15" xfId="1" applyNumberFormat="1" applyFont="1" applyFill="1" applyBorder="1" applyAlignment="1">
      <alignment horizontal="right" vertical="center"/>
    </xf>
    <xf numFmtId="186" fontId="13" fillId="5" borderId="15" xfId="1" applyNumberFormat="1" applyFont="1" applyFill="1" applyBorder="1" applyAlignment="1">
      <alignment horizontal="right" vertical="center" wrapText="1"/>
    </xf>
    <xf numFmtId="187" fontId="13" fillId="5" borderId="15" xfId="1" applyNumberFormat="1" applyFont="1" applyFill="1" applyBorder="1" applyAlignment="1">
      <alignment horizontal="right" vertical="center" wrapText="1"/>
    </xf>
    <xf numFmtId="186" fontId="13" fillId="5" borderId="15" xfId="3" applyNumberFormat="1" applyFont="1" applyFill="1" applyBorder="1" applyAlignment="1">
      <alignment horizontal="right" vertical="center"/>
    </xf>
    <xf numFmtId="187" fontId="13" fillId="5" borderId="36" xfId="3" applyNumberFormat="1" applyFont="1" applyFill="1" applyBorder="1" applyAlignment="1">
      <alignment horizontal="right" vertical="center"/>
    </xf>
    <xf numFmtId="186" fontId="13" fillId="5" borderId="16" xfId="1" applyNumberFormat="1" applyFont="1" applyFill="1" applyBorder="1" applyAlignment="1">
      <alignment horizontal="right" vertical="center"/>
    </xf>
    <xf numFmtId="186" fontId="13" fillId="5" borderId="16" xfId="3" applyNumberFormat="1" applyFont="1" applyFill="1" applyBorder="1" applyAlignment="1">
      <alignment horizontal="right" vertical="center"/>
    </xf>
    <xf numFmtId="187" fontId="13" fillId="5" borderId="15" xfId="3" applyNumberFormat="1" applyFont="1" applyFill="1" applyBorder="1" applyAlignment="1">
      <alignment horizontal="right" vertical="center"/>
    </xf>
    <xf numFmtId="185" fontId="13" fillId="5" borderId="37" xfId="1" applyNumberFormat="1" applyFont="1" applyFill="1" applyBorder="1" applyAlignment="1">
      <alignment horizontal="right" vertical="center"/>
    </xf>
    <xf numFmtId="185" fontId="13" fillId="5" borderId="15" xfId="1" applyNumberFormat="1" applyFont="1" applyFill="1" applyBorder="1" applyAlignment="1">
      <alignment horizontal="right" vertical="center"/>
    </xf>
    <xf numFmtId="185" fontId="13" fillId="5" borderId="38" xfId="1" applyNumberFormat="1" applyFont="1" applyFill="1" applyBorder="1" applyAlignment="1">
      <alignment horizontal="right" vertical="center"/>
    </xf>
    <xf numFmtId="187" fontId="13" fillId="5" borderId="39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180" fontId="13" fillId="0" borderId="19" xfId="3" applyNumberFormat="1" applyFont="1" applyFill="1" applyBorder="1" applyAlignment="1">
      <alignment horizontal="right" vertical="center"/>
    </xf>
    <xf numFmtId="181" fontId="13" fillId="0" borderId="19" xfId="3" applyNumberFormat="1" applyFont="1" applyFill="1" applyBorder="1" applyAlignment="1">
      <alignment horizontal="right" vertical="center"/>
    </xf>
    <xf numFmtId="181" fontId="13" fillId="0" borderId="67" xfId="3" applyNumberFormat="1" applyFont="1" applyFill="1" applyBorder="1" applyAlignment="1">
      <alignment horizontal="right" vertical="center"/>
    </xf>
    <xf numFmtId="181" fontId="13" fillId="0" borderId="29" xfId="3" applyNumberFormat="1" applyFont="1" applyFill="1" applyBorder="1" applyAlignment="1">
      <alignment horizontal="right" vertical="center"/>
    </xf>
    <xf numFmtId="176" fontId="11" fillId="0" borderId="17" xfId="3" applyNumberFormat="1" applyFont="1" applyFill="1" applyBorder="1" applyAlignment="1">
      <alignment horizontal="right" vertical="center"/>
    </xf>
    <xf numFmtId="176" fontId="12" fillId="0" borderId="42" xfId="3" applyNumberFormat="1" applyFont="1" applyFill="1" applyBorder="1" applyAlignment="1">
      <alignment horizontal="right" vertical="center"/>
    </xf>
    <xf numFmtId="179" fontId="12" fillId="0" borderId="43" xfId="3" applyNumberFormat="1" applyFont="1" applyFill="1" applyBorder="1" applyAlignment="1">
      <alignment horizontal="right" vertical="center"/>
    </xf>
    <xf numFmtId="179" fontId="11" fillId="0" borderId="68" xfId="3" applyNumberFormat="1" applyFont="1" applyFill="1" applyBorder="1" applyAlignment="1">
      <alignment horizontal="right" vertical="center"/>
    </xf>
    <xf numFmtId="38" fontId="11" fillId="0" borderId="42" xfId="3" applyFont="1" applyFill="1" applyBorder="1" applyAlignment="1">
      <alignment horizontal="right" vertical="center"/>
    </xf>
    <xf numFmtId="179" fontId="11" fillId="0" borderId="21" xfId="3" applyNumberFormat="1" applyFont="1" applyFill="1" applyBorder="1" applyAlignment="1">
      <alignment horizontal="right" vertical="center"/>
    </xf>
    <xf numFmtId="181" fontId="13" fillId="0" borderId="38" xfId="3" applyNumberFormat="1" applyFont="1" applyFill="1" applyBorder="1" applyAlignment="1">
      <alignment horizontal="right" vertical="center"/>
    </xf>
    <xf numFmtId="180" fontId="13" fillId="0" borderId="1" xfId="3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left" vertical="center"/>
    </xf>
    <xf numFmtId="186" fontId="13" fillId="0" borderId="39" xfId="3" applyNumberFormat="1" applyFont="1" applyFill="1" applyBorder="1" applyAlignment="1">
      <alignment horizontal="right" vertical="center"/>
    </xf>
    <xf numFmtId="176" fontId="11" fillId="0" borderId="69" xfId="3" applyNumberFormat="1" applyFont="1" applyFill="1" applyBorder="1" applyAlignment="1">
      <alignment horizontal="right" vertical="center"/>
    </xf>
    <xf numFmtId="180" fontId="13" fillId="0" borderId="16" xfId="3" applyNumberFormat="1" applyFont="1" applyFill="1" applyBorder="1" applyAlignment="1">
      <alignment horizontal="right" vertical="center"/>
    </xf>
    <xf numFmtId="180" fontId="13" fillId="0" borderId="14" xfId="3" applyNumberFormat="1" applyFont="1" applyFill="1" applyBorder="1" applyAlignment="1">
      <alignment horizontal="right" vertical="center"/>
    </xf>
    <xf numFmtId="180" fontId="13" fillId="0" borderId="70" xfId="3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readingOrder="1"/>
    </xf>
    <xf numFmtId="0" fontId="10" fillId="0" borderId="28" xfId="1" applyFont="1" applyFill="1" applyBorder="1">
      <alignment vertical="center"/>
    </xf>
    <xf numFmtId="0" fontId="12" fillId="0" borderId="11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textRotation="255" readingOrder="1"/>
    </xf>
    <xf numFmtId="0" fontId="11" fillId="2" borderId="22" xfId="1" applyFont="1" applyFill="1" applyBorder="1" applyAlignment="1">
      <alignment horizontal="center" vertical="center" textRotation="255" readingOrder="1"/>
    </xf>
    <xf numFmtId="0" fontId="11" fillId="2" borderId="35" xfId="1" applyFont="1" applyFill="1" applyBorder="1" applyAlignment="1">
      <alignment horizontal="center" vertical="center" textRotation="255" readingOrder="1"/>
    </xf>
    <xf numFmtId="0" fontId="11" fillId="0" borderId="2" xfId="1" applyFont="1" applyFill="1" applyBorder="1" applyAlignment="1">
      <alignment horizontal="center" vertical="center" readingOrder="1"/>
    </xf>
    <xf numFmtId="0" fontId="11" fillId="0" borderId="28" xfId="1" applyFont="1" applyFill="1" applyBorder="1" applyAlignment="1">
      <alignment horizontal="center" vertical="center" readingOrder="1"/>
    </xf>
    <xf numFmtId="0" fontId="11" fillId="0" borderId="30" xfId="1" applyFont="1" applyFill="1" applyBorder="1" applyAlignment="1">
      <alignment horizontal="center" vertical="center" readingOrder="1"/>
    </xf>
    <xf numFmtId="0" fontId="11" fillId="0" borderId="30" xfId="1" applyFont="1" applyFill="1" applyBorder="1" applyAlignment="1">
      <alignment horizontal="center" vertical="center" shrinkToFit="1" readingOrder="1"/>
    </xf>
    <xf numFmtId="0" fontId="11" fillId="0" borderId="23" xfId="1" applyFont="1" applyFill="1" applyBorder="1" applyAlignment="1">
      <alignment horizontal="center" vertical="center" shrinkToFit="1" readingOrder="1"/>
    </xf>
    <xf numFmtId="0" fontId="11" fillId="0" borderId="6" xfId="1" applyFont="1" applyFill="1" applyBorder="1" applyAlignment="1">
      <alignment horizontal="center" vertical="center" readingOrder="1"/>
    </xf>
    <xf numFmtId="0" fontId="1" fillId="0" borderId="23" xfId="1" applyFill="1" applyBorder="1" applyAlignment="1">
      <alignment horizontal="center" vertical="center" readingOrder="1"/>
    </xf>
    <xf numFmtId="179" fontId="12" fillId="0" borderId="43" xfId="1" applyNumberFormat="1" applyFont="1" applyFill="1" applyBorder="1" applyAlignment="1">
      <alignment horizontal="right" vertical="center"/>
    </xf>
    <xf numFmtId="179" fontId="12" fillId="0" borderId="36" xfId="1" applyNumberFormat="1" applyFont="1" applyFill="1" applyBorder="1" applyAlignment="1">
      <alignment horizontal="right" vertical="center"/>
    </xf>
    <xf numFmtId="0" fontId="12" fillId="3" borderId="48" xfId="1" applyFont="1" applyFill="1" applyBorder="1" applyAlignment="1">
      <alignment horizontal="center" vertical="center" readingOrder="1"/>
    </xf>
    <xf numFmtId="0" fontId="19" fillId="3" borderId="49" xfId="1" applyFont="1" applyFill="1" applyBorder="1">
      <alignment vertical="center"/>
    </xf>
    <xf numFmtId="0" fontId="11" fillId="4" borderId="17" xfId="1" applyFont="1" applyFill="1" applyBorder="1" applyAlignment="1">
      <alignment horizontal="center" vertical="center" textRotation="255" readingOrder="1"/>
    </xf>
    <xf numFmtId="0" fontId="1" fillId="0" borderId="22" xfId="1" applyBorder="1" applyAlignment="1">
      <alignment horizontal="center" vertical="center" textRotation="255" readingOrder="1"/>
    </xf>
    <xf numFmtId="0" fontId="1" fillId="0" borderId="35" xfId="1" applyBorder="1" applyAlignment="1">
      <alignment horizontal="center" vertical="center" textRotation="255" readingOrder="1"/>
    </xf>
    <xf numFmtId="0" fontId="12" fillId="5" borderId="17" xfId="1" applyFont="1" applyFill="1" applyBorder="1" applyAlignment="1">
      <alignment horizontal="center" vertical="center" readingOrder="1"/>
    </xf>
    <xf numFmtId="0" fontId="12" fillId="5" borderId="65" xfId="1" applyFont="1" applyFill="1" applyBorder="1" applyAlignment="1">
      <alignment horizontal="center" vertical="center" readingOrder="1"/>
    </xf>
    <xf numFmtId="0" fontId="12" fillId="5" borderId="35" xfId="1" applyFont="1" applyFill="1" applyBorder="1" applyAlignment="1">
      <alignment horizontal="center" vertical="center" readingOrder="1"/>
    </xf>
    <xf numFmtId="0" fontId="12" fillId="5" borderId="1" xfId="1" applyFont="1" applyFill="1" applyBorder="1" applyAlignment="1">
      <alignment horizontal="center" vertical="center" readingOrder="1"/>
    </xf>
    <xf numFmtId="0" fontId="10" fillId="0" borderId="13" xfId="1" applyFont="1" applyFill="1" applyBorder="1">
      <alignment vertical="center"/>
    </xf>
    <xf numFmtId="0" fontId="11" fillId="0" borderId="40" xfId="1" applyFont="1" applyFill="1" applyBorder="1" applyAlignment="1">
      <alignment horizontal="center" vertical="center" readingOrder="1"/>
    </xf>
    <xf numFmtId="0" fontId="11" fillId="0" borderId="13" xfId="1" applyFont="1" applyFill="1" applyBorder="1" applyAlignment="1">
      <alignment horizontal="center" vertical="center" readingOrder="1"/>
    </xf>
    <xf numFmtId="0" fontId="10" fillId="0" borderId="47" xfId="1" applyFont="1" applyFill="1" applyBorder="1">
      <alignment vertical="center"/>
    </xf>
    <xf numFmtId="176" fontId="12" fillId="0" borderId="42" xfId="1" applyNumberFormat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</cellXfs>
  <cellStyles count="6">
    <cellStyle name="桁区切り 2" xfId="3"/>
    <cellStyle name="標準" xfId="0" builtinId="0"/>
    <cellStyle name="標準 2" xfId="4"/>
    <cellStyle name="標準 3" xfId="1"/>
    <cellStyle name="標準_いも進捗状況（事務所打合せ用）19.7.19" xfId="2"/>
    <cellStyle name="湪戀恽X" xfId="5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1"/>
  <sheetViews>
    <sheetView tabSelected="1" zoomScaleNormal="100" zoomScaleSheetLayoutView="50" workbookViewId="0">
      <pane xSplit="2" ySplit="6" topLeftCell="C66" activePane="bottomRight" state="frozen"/>
      <selection pane="topRight" activeCell="C1" sqref="C1"/>
      <selection pane="bottomLeft" activeCell="A7" sqref="A7"/>
      <selection pane="bottomRight" activeCell="D85" sqref="D85"/>
    </sheetView>
  </sheetViews>
  <sheetFormatPr defaultRowHeight="13.5"/>
  <cols>
    <col min="1" max="1" width="3.25" style="5" customWidth="1"/>
    <col min="2" max="2" width="10.5" style="2" bestFit="1" customWidth="1"/>
    <col min="3" max="3" width="3.875" style="5" customWidth="1"/>
    <col min="4" max="4" width="6.5" style="5" customWidth="1"/>
    <col min="5" max="5" width="3.625" style="5" customWidth="1"/>
    <col min="6" max="6" width="6.625" style="5" customWidth="1"/>
    <col min="7" max="7" width="3.625" style="5" customWidth="1"/>
    <col min="8" max="8" width="6.375" style="5" customWidth="1"/>
    <col min="9" max="9" width="3.625" style="5" customWidth="1"/>
    <col min="10" max="10" width="6.75" style="5" customWidth="1"/>
    <col min="11" max="11" width="3.625" style="5" customWidth="1"/>
    <col min="12" max="12" width="6.375" style="5" customWidth="1"/>
    <col min="13" max="13" width="3.625" style="5" customWidth="1"/>
    <col min="14" max="14" width="6.5" style="5" customWidth="1"/>
    <col min="15" max="15" width="3.625" style="5" customWidth="1"/>
    <col min="16" max="16" width="7.625" style="5" bestFit="1" customWidth="1"/>
    <col min="17" max="17" width="4.375" style="5" customWidth="1"/>
    <col min="18" max="18" width="6.75" style="5" customWidth="1"/>
    <col min="19" max="19" width="7.75" style="5" bestFit="1" customWidth="1"/>
    <col min="20" max="20" width="7" style="5" customWidth="1"/>
    <col min="21" max="21" width="5.25" style="5" bestFit="1" customWidth="1"/>
    <col min="22" max="22" width="9.125" style="5" bestFit="1" customWidth="1"/>
    <col min="23" max="23" width="3.625" style="5" customWidth="1"/>
    <col min="24" max="24" width="7" style="5" customWidth="1"/>
    <col min="25" max="25" width="6.125" style="5" bestFit="1" customWidth="1"/>
    <col min="26" max="26" width="6.625" style="5" customWidth="1"/>
    <col min="27" max="27" width="3.625" style="5" customWidth="1"/>
    <col min="28" max="28" width="5.625" style="5" customWidth="1"/>
    <col min="29" max="29" width="3.625" style="5" customWidth="1"/>
    <col min="30" max="30" width="5.625" style="5" customWidth="1"/>
    <col min="31" max="31" width="3.625" style="5" customWidth="1"/>
    <col min="32" max="32" width="5.625" style="5" customWidth="1"/>
    <col min="33" max="33" width="3.625" style="5" customWidth="1"/>
    <col min="34" max="34" width="6.75" style="5" customWidth="1"/>
    <col min="35" max="35" width="4.625" style="5" customWidth="1"/>
    <col min="36" max="36" width="5.625" style="5" customWidth="1"/>
    <col min="37" max="37" width="3.625" style="5" customWidth="1"/>
    <col min="38" max="38" width="5.625" style="5" customWidth="1"/>
    <col min="39" max="39" width="3.625" style="5" customWidth="1"/>
    <col min="40" max="40" width="6.5" style="5" customWidth="1"/>
    <col min="41" max="41" width="3.625" style="5" customWidth="1"/>
    <col min="42" max="42" width="8.5" style="5" customWidth="1"/>
    <col min="43" max="43" width="4.25" style="5" customWidth="1"/>
    <col min="44" max="44" width="8.375" style="5" customWidth="1"/>
    <col min="45" max="45" width="4.875" style="5" customWidth="1"/>
    <col min="46" max="46" width="7.625" style="5" customWidth="1"/>
    <col min="47" max="47" width="4.75" style="5" customWidth="1"/>
    <col min="48" max="48" width="7.25" style="5" bestFit="1" customWidth="1"/>
    <col min="49" max="49" width="6.5" style="5" customWidth="1"/>
    <col min="50" max="50" width="7.625" style="5" customWidth="1"/>
    <col min="51" max="51" width="9" style="4"/>
    <col min="52" max="16384" width="9" style="5"/>
  </cols>
  <sheetData>
    <row r="1" spans="1:51" ht="17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89" t="s">
        <v>1</v>
      </c>
      <c r="AU1" s="189"/>
      <c r="AV1" s="189"/>
      <c r="AW1" s="189"/>
      <c r="AX1" s="189"/>
    </row>
    <row r="2" spans="1:51" ht="14.25">
      <c r="A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190" t="s">
        <v>2</v>
      </c>
      <c r="AV2" s="190"/>
      <c r="AW2" s="190"/>
      <c r="AX2" s="190"/>
    </row>
    <row r="3" spans="1:51" ht="15" customHeight="1">
      <c r="A3" s="191" t="s">
        <v>3</v>
      </c>
      <c r="B3" s="191" t="s">
        <v>4</v>
      </c>
      <c r="C3" s="194" t="s">
        <v>5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6"/>
    </row>
    <row r="4" spans="1:51" ht="15" customHeight="1">
      <c r="A4" s="192"/>
      <c r="B4" s="192"/>
      <c r="C4" s="194" t="s">
        <v>6</v>
      </c>
      <c r="D4" s="195"/>
      <c r="E4" s="195"/>
      <c r="F4" s="195"/>
      <c r="G4" s="195"/>
      <c r="H4" s="195"/>
      <c r="I4" s="195"/>
      <c r="J4" s="197"/>
      <c r="K4" s="198" t="s">
        <v>7</v>
      </c>
      <c r="L4" s="199"/>
      <c r="M4" s="199"/>
      <c r="N4" s="199"/>
      <c r="O4" s="199"/>
      <c r="P4" s="199"/>
      <c r="Q4" s="199"/>
      <c r="R4" s="200"/>
      <c r="S4" s="198" t="s">
        <v>8</v>
      </c>
      <c r="T4" s="199"/>
      <c r="U4" s="199"/>
      <c r="V4" s="199"/>
      <c r="W4" s="199"/>
      <c r="X4" s="199"/>
      <c r="Y4" s="199"/>
      <c r="Z4" s="200"/>
      <c r="AA4" s="198" t="s">
        <v>9</v>
      </c>
      <c r="AB4" s="199"/>
      <c r="AC4" s="199"/>
      <c r="AD4" s="199"/>
      <c r="AE4" s="199"/>
      <c r="AF4" s="199"/>
      <c r="AG4" s="199"/>
      <c r="AH4" s="200"/>
      <c r="AI4" s="198" t="s">
        <v>10</v>
      </c>
      <c r="AJ4" s="199"/>
      <c r="AK4" s="199"/>
      <c r="AL4" s="199"/>
      <c r="AM4" s="199"/>
      <c r="AN4" s="199"/>
      <c r="AO4" s="199"/>
      <c r="AP4" s="200"/>
      <c r="AQ4" s="198" t="s">
        <v>11</v>
      </c>
      <c r="AR4" s="199"/>
      <c r="AS4" s="199"/>
      <c r="AT4" s="199"/>
      <c r="AU4" s="199"/>
      <c r="AV4" s="199"/>
      <c r="AW4" s="199"/>
      <c r="AX4" s="201"/>
    </row>
    <row r="5" spans="1:51" ht="15" customHeight="1">
      <c r="A5" s="192"/>
      <c r="B5" s="192"/>
      <c r="C5" s="202" t="s">
        <v>12</v>
      </c>
      <c r="D5" s="199"/>
      <c r="E5" s="199" t="s">
        <v>13</v>
      </c>
      <c r="F5" s="199"/>
      <c r="G5" s="199" t="s">
        <v>14</v>
      </c>
      <c r="H5" s="199"/>
      <c r="I5" s="203" t="s">
        <v>15</v>
      </c>
      <c r="J5" s="204"/>
      <c r="K5" s="202" t="s">
        <v>12</v>
      </c>
      <c r="L5" s="199"/>
      <c r="M5" s="199" t="s">
        <v>13</v>
      </c>
      <c r="N5" s="199"/>
      <c r="O5" s="199" t="s">
        <v>14</v>
      </c>
      <c r="P5" s="199"/>
      <c r="Q5" s="203" t="s">
        <v>15</v>
      </c>
      <c r="R5" s="204"/>
      <c r="S5" s="202" t="s">
        <v>12</v>
      </c>
      <c r="T5" s="199"/>
      <c r="U5" s="199" t="s">
        <v>13</v>
      </c>
      <c r="V5" s="199"/>
      <c r="W5" s="199" t="s">
        <v>14</v>
      </c>
      <c r="X5" s="199"/>
      <c r="Y5" s="203" t="s">
        <v>15</v>
      </c>
      <c r="Z5" s="204"/>
      <c r="AA5" s="202" t="s">
        <v>12</v>
      </c>
      <c r="AB5" s="199"/>
      <c r="AC5" s="199" t="s">
        <v>13</v>
      </c>
      <c r="AD5" s="199"/>
      <c r="AE5" s="199" t="s">
        <v>14</v>
      </c>
      <c r="AF5" s="199"/>
      <c r="AG5" s="203" t="s">
        <v>15</v>
      </c>
      <c r="AH5" s="204"/>
      <c r="AI5" s="202" t="s">
        <v>12</v>
      </c>
      <c r="AJ5" s="199"/>
      <c r="AK5" s="199" t="s">
        <v>13</v>
      </c>
      <c r="AL5" s="199"/>
      <c r="AM5" s="199" t="s">
        <v>14</v>
      </c>
      <c r="AN5" s="199"/>
      <c r="AO5" s="203" t="s">
        <v>15</v>
      </c>
      <c r="AP5" s="204"/>
      <c r="AQ5" s="202" t="s">
        <v>12</v>
      </c>
      <c r="AR5" s="199"/>
      <c r="AS5" s="199" t="s">
        <v>13</v>
      </c>
      <c r="AT5" s="199"/>
      <c r="AU5" s="199" t="s">
        <v>14</v>
      </c>
      <c r="AV5" s="199"/>
      <c r="AW5" s="203" t="s">
        <v>15</v>
      </c>
      <c r="AX5" s="207"/>
    </row>
    <row r="6" spans="1:51" ht="30" customHeight="1">
      <c r="A6" s="193"/>
      <c r="B6" s="193"/>
      <c r="C6" s="7" t="s">
        <v>16</v>
      </c>
      <c r="D6" s="8" t="s">
        <v>17</v>
      </c>
      <c r="E6" s="9" t="s">
        <v>16</v>
      </c>
      <c r="F6" s="8" t="s">
        <v>17</v>
      </c>
      <c r="G6" s="9" t="s">
        <v>16</v>
      </c>
      <c r="H6" s="8" t="s">
        <v>17</v>
      </c>
      <c r="I6" s="10" t="s">
        <v>16</v>
      </c>
      <c r="J6" s="11" t="s">
        <v>17</v>
      </c>
      <c r="K6" s="12" t="s">
        <v>16</v>
      </c>
      <c r="L6" s="8" t="s">
        <v>17</v>
      </c>
      <c r="M6" s="9" t="s">
        <v>16</v>
      </c>
      <c r="N6" s="8" t="s">
        <v>17</v>
      </c>
      <c r="O6" s="9" t="s">
        <v>16</v>
      </c>
      <c r="P6" s="8" t="s">
        <v>17</v>
      </c>
      <c r="Q6" s="10" t="s">
        <v>16</v>
      </c>
      <c r="R6" s="11" t="s">
        <v>17</v>
      </c>
      <c r="S6" s="12" t="s">
        <v>16</v>
      </c>
      <c r="T6" s="8" t="s">
        <v>17</v>
      </c>
      <c r="U6" s="9" t="s">
        <v>16</v>
      </c>
      <c r="V6" s="8" t="s">
        <v>17</v>
      </c>
      <c r="W6" s="9" t="s">
        <v>16</v>
      </c>
      <c r="X6" s="8" t="s">
        <v>17</v>
      </c>
      <c r="Y6" s="10" t="s">
        <v>16</v>
      </c>
      <c r="Z6" s="11" t="s">
        <v>17</v>
      </c>
      <c r="AA6" s="13" t="s">
        <v>16</v>
      </c>
      <c r="AB6" s="8" t="s">
        <v>17</v>
      </c>
      <c r="AC6" s="9" t="s">
        <v>16</v>
      </c>
      <c r="AD6" s="8" t="s">
        <v>17</v>
      </c>
      <c r="AE6" s="9" t="s">
        <v>16</v>
      </c>
      <c r="AF6" s="8" t="s">
        <v>17</v>
      </c>
      <c r="AG6" s="10" t="s">
        <v>16</v>
      </c>
      <c r="AH6" s="11" t="s">
        <v>17</v>
      </c>
      <c r="AI6" s="13" t="s">
        <v>16</v>
      </c>
      <c r="AJ6" s="8" t="s">
        <v>17</v>
      </c>
      <c r="AK6" s="9" t="s">
        <v>16</v>
      </c>
      <c r="AL6" s="8" t="s">
        <v>17</v>
      </c>
      <c r="AM6" s="9" t="s">
        <v>16</v>
      </c>
      <c r="AN6" s="8" t="s">
        <v>17</v>
      </c>
      <c r="AO6" s="10" t="s">
        <v>16</v>
      </c>
      <c r="AP6" s="11" t="s">
        <v>17</v>
      </c>
      <c r="AQ6" s="13" t="s">
        <v>16</v>
      </c>
      <c r="AR6" s="8" t="s">
        <v>17</v>
      </c>
      <c r="AS6" s="8" t="s">
        <v>16</v>
      </c>
      <c r="AT6" s="8" t="s">
        <v>17</v>
      </c>
      <c r="AU6" s="9" t="s">
        <v>16</v>
      </c>
      <c r="AV6" s="8" t="s">
        <v>18</v>
      </c>
      <c r="AW6" s="10" t="s">
        <v>16</v>
      </c>
      <c r="AX6" s="14" t="s">
        <v>18</v>
      </c>
    </row>
    <row r="7" spans="1:51" s="26" customFormat="1" ht="9.9499999999999993" customHeight="1">
      <c r="A7" s="208" t="s">
        <v>19</v>
      </c>
      <c r="B7" s="211" t="s">
        <v>20</v>
      </c>
      <c r="C7" s="15"/>
      <c r="D7" s="16"/>
      <c r="E7" s="17"/>
      <c r="F7" s="18"/>
      <c r="G7" s="19">
        <v>1</v>
      </c>
      <c r="H7" s="20">
        <v>73</v>
      </c>
      <c r="I7" s="21">
        <f>C7+E7+G7</f>
        <v>1</v>
      </c>
      <c r="J7" s="22">
        <f>D7+F7+H7</f>
        <v>73</v>
      </c>
      <c r="K7" s="15"/>
      <c r="L7" s="16"/>
      <c r="M7" s="17"/>
      <c r="N7" s="18"/>
      <c r="O7" s="19"/>
      <c r="P7" s="20"/>
      <c r="Q7" s="21"/>
      <c r="R7" s="22"/>
      <c r="S7" s="15"/>
      <c r="T7" s="16"/>
      <c r="U7" s="17"/>
      <c r="V7" s="23"/>
      <c r="W7" s="19"/>
      <c r="X7" s="20"/>
      <c r="Y7" s="21"/>
      <c r="Z7" s="22"/>
      <c r="AA7" s="15"/>
      <c r="AB7" s="16"/>
      <c r="AC7" s="17"/>
      <c r="AD7" s="18"/>
      <c r="AE7" s="19"/>
      <c r="AF7" s="20"/>
      <c r="AG7" s="21"/>
      <c r="AH7" s="22"/>
      <c r="AI7" s="15"/>
      <c r="AJ7" s="16"/>
      <c r="AK7" s="17"/>
      <c r="AL7" s="18"/>
      <c r="AM7" s="19"/>
      <c r="AN7" s="20"/>
      <c r="AO7" s="21"/>
      <c r="AP7" s="22"/>
      <c r="AQ7" s="15"/>
      <c r="AR7" s="16"/>
      <c r="AS7" s="17"/>
      <c r="AT7" s="18"/>
      <c r="AU7" s="19"/>
      <c r="AV7" s="20"/>
      <c r="AW7" s="21"/>
      <c r="AX7" s="24"/>
      <c r="AY7" s="25"/>
    </row>
    <row r="8" spans="1:51" s="26" customFormat="1" ht="9.9499999999999993" customHeight="1">
      <c r="A8" s="209"/>
      <c r="B8" s="205"/>
      <c r="C8" s="27"/>
      <c r="D8" s="28"/>
      <c r="E8" s="29"/>
      <c r="F8" s="30"/>
      <c r="G8" s="31"/>
      <c r="H8" s="32"/>
      <c r="I8" s="33"/>
      <c r="J8" s="34"/>
      <c r="K8" s="33"/>
      <c r="L8" s="28"/>
      <c r="M8" s="29"/>
      <c r="N8" s="30"/>
      <c r="O8" s="31"/>
      <c r="P8" s="32"/>
      <c r="Q8" s="33"/>
      <c r="R8" s="34"/>
      <c r="S8" s="33"/>
      <c r="T8" s="28"/>
      <c r="U8" s="29"/>
      <c r="V8" s="35"/>
      <c r="W8" s="31"/>
      <c r="X8" s="32"/>
      <c r="Y8" s="33"/>
      <c r="Z8" s="34"/>
      <c r="AA8" s="33"/>
      <c r="AB8" s="28"/>
      <c r="AC8" s="29"/>
      <c r="AD8" s="30"/>
      <c r="AE8" s="31"/>
      <c r="AF8" s="32"/>
      <c r="AG8" s="33"/>
      <c r="AH8" s="34"/>
      <c r="AI8" s="33"/>
      <c r="AJ8" s="28"/>
      <c r="AK8" s="29"/>
      <c r="AL8" s="30"/>
      <c r="AM8" s="31"/>
      <c r="AN8" s="32"/>
      <c r="AO8" s="33"/>
      <c r="AP8" s="34"/>
      <c r="AQ8" s="33"/>
      <c r="AR8" s="28"/>
      <c r="AS8" s="29"/>
      <c r="AT8" s="30"/>
      <c r="AU8" s="31"/>
      <c r="AV8" s="32"/>
      <c r="AW8" s="33"/>
      <c r="AX8" s="36"/>
      <c r="AY8" s="25"/>
    </row>
    <row r="9" spans="1:51" s="26" customFormat="1" ht="9.9499999999999993" customHeight="1">
      <c r="A9" s="209"/>
      <c r="B9" s="212" t="s">
        <v>21</v>
      </c>
      <c r="C9" s="15"/>
      <c r="D9" s="16"/>
      <c r="E9" s="17">
        <v>1</v>
      </c>
      <c r="F9" s="18">
        <v>152.5</v>
      </c>
      <c r="G9" s="19"/>
      <c r="H9" s="20"/>
      <c r="I9" s="21">
        <f t="shared" ref="I9" si="0">C9+E9+G9</f>
        <v>1</v>
      </c>
      <c r="J9" s="22">
        <f>D9+F9+H9</f>
        <v>152.5</v>
      </c>
      <c r="K9" s="15"/>
      <c r="L9" s="16"/>
      <c r="M9" s="17">
        <v>2</v>
      </c>
      <c r="N9" s="37">
        <v>37</v>
      </c>
      <c r="O9" s="19"/>
      <c r="P9" s="20"/>
      <c r="Q9" s="21">
        <f t="shared" ref="Q9" si="1">K9+M9+O9</f>
        <v>2</v>
      </c>
      <c r="R9" s="22">
        <f>L9+N9+P9</f>
        <v>37</v>
      </c>
      <c r="S9" s="15">
        <v>2</v>
      </c>
      <c r="T9" s="16">
        <v>39</v>
      </c>
      <c r="U9" s="17">
        <v>5</v>
      </c>
      <c r="V9" s="23">
        <v>116</v>
      </c>
      <c r="W9" s="19"/>
      <c r="X9" s="20"/>
      <c r="Y9" s="21">
        <f t="shared" ref="Y9:Z9" si="2">S9+U9+W9</f>
        <v>7</v>
      </c>
      <c r="Z9" s="22">
        <f t="shared" si="2"/>
        <v>155</v>
      </c>
      <c r="AA9" s="15"/>
      <c r="AB9" s="16"/>
      <c r="AC9" s="17"/>
      <c r="AD9" s="18"/>
      <c r="AE9" s="19"/>
      <c r="AF9" s="20"/>
      <c r="AG9" s="21"/>
      <c r="AH9" s="22"/>
      <c r="AI9" s="15"/>
      <c r="AJ9" s="16"/>
      <c r="AK9" s="17"/>
      <c r="AL9" s="18"/>
      <c r="AM9" s="19"/>
      <c r="AN9" s="20"/>
      <c r="AO9" s="21"/>
      <c r="AP9" s="22"/>
      <c r="AQ9" s="15"/>
      <c r="AR9" s="16"/>
      <c r="AS9" s="17"/>
      <c r="AT9" s="18"/>
      <c r="AU9" s="19"/>
      <c r="AV9" s="20"/>
      <c r="AW9" s="21"/>
      <c r="AX9" s="38"/>
      <c r="AY9" s="25"/>
    </row>
    <row r="10" spans="1:51" s="26" customFormat="1" ht="9.9499999999999993" customHeight="1">
      <c r="A10" s="209"/>
      <c r="B10" s="212"/>
      <c r="C10" s="33"/>
      <c r="D10" s="28"/>
      <c r="E10" s="29"/>
      <c r="F10" s="30"/>
      <c r="G10" s="31"/>
      <c r="H10" s="32"/>
      <c r="I10" s="33"/>
      <c r="J10" s="34"/>
      <c r="K10" s="33"/>
      <c r="L10" s="28"/>
      <c r="M10" s="29"/>
      <c r="N10" s="39"/>
      <c r="O10" s="31"/>
      <c r="P10" s="32"/>
      <c r="Q10" s="33"/>
      <c r="R10" s="34"/>
      <c r="S10" s="33">
        <v>1</v>
      </c>
      <c r="T10" s="28">
        <v>10</v>
      </c>
      <c r="U10" s="29"/>
      <c r="V10" s="35"/>
      <c r="W10" s="31"/>
      <c r="X10" s="32"/>
      <c r="Y10" s="33">
        <f t="shared" ref="Y10" si="3">(S10+U10+W10)</f>
        <v>1</v>
      </c>
      <c r="Z10" s="34">
        <f>T10+V10+X10</f>
        <v>10</v>
      </c>
      <c r="AA10" s="33"/>
      <c r="AB10" s="28"/>
      <c r="AC10" s="29"/>
      <c r="AD10" s="30"/>
      <c r="AE10" s="31"/>
      <c r="AF10" s="32"/>
      <c r="AG10" s="33"/>
      <c r="AH10" s="34"/>
      <c r="AI10" s="33"/>
      <c r="AJ10" s="28"/>
      <c r="AK10" s="29"/>
      <c r="AL10" s="30"/>
      <c r="AM10" s="31"/>
      <c r="AN10" s="32"/>
      <c r="AO10" s="33"/>
      <c r="AP10" s="34"/>
      <c r="AQ10" s="33"/>
      <c r="AR10" s="28"/>
      <c r="AS10" s="29"/>
      <c r="AT10" s="30"/>
      <c r="AU10" s="31"/>
      <c r="AV10" s="32"/>
      <c r="AW10" s="33"/>
      <c r="AX10" s="36"/>
      <c r="AY10" s="25"/>
    </row>
    <row r="11" spans="1:51" ht="9.9499999999999993" customHeight="1">
      <c r="A11" s="209"/>
      <c r="B11" s="213" t="s">
        <v>22</v>
      </c>
      <c r="C11" s="15"/>
      <c r="D11" s="16"/>
      <c r="E11" s="17"/>
      <c r="F11" s="18"/>
      <c r="G11" s="19"/>
      <c r="H11" s="20"/>
      <c r="I11" s="21"/>
      <c r="J11" s="22"/>
      <c r="K11" s="15"/>
      <c r="L11" s="16"/>
      <c r="M11" s="17">
        <v>1</v>
      </c>
      <c r="N11" s="37">
        <v>20</v>
      </c>
      <c r="O11" s="19"/>
      <c r="P11" s="20"/>
      <c r="Q11" s="21">
        <f t="shared" ref="Q11:R24" si="4">K11+M11+O11</f>
        <v>1</v>
      </c>
      <c r="R11" s="22">
        <f>L11+N11+P11</f>
        <v>20</v>
      </c>
      <c r="S11" s="15"/>
      <c r="T11" s="16"/>
      <c r="U11" s="17">
        <v>4</v>
      </c>
      <c r="V11" s="23">
        <v>80.2</v>
      </c>
      <c r="W11" s="19"/>
      <c r="X11" s="20"/>
      <c r="Y11" s="21">
        <f t="shared" ref="Y11:Z11" si="5">S11+U11+W11</f>
        <v>4</v>
      </c>
      <c r="Z11" s="22">
        <f t="shared" si="5"/>
        <v>80.2</v>
      </c>
      <c r="AA11" s="15"/>
      <c r="AB11" s="16"/>
      <c r="AC11" s="17"/>
      <c r="AD11" s="18"/>
      <c r="AE11" s="19"/>
      <c r="AF11" s="20"/>
      <c r="AG11" s="21"/>
      <c r="AH11" s="22"/>
      <c r="AI11" s="15"/>
      <c r="AJ11" s="16"/>
      <c r="AK11" s="17"/>
      <c r="AL11" s="18"/>
      <c r="AM11" s="19"/>
      <c r="AN11" s="20"/>
      <c r="AO11" s="21"/>
      <c r="AP11" s="22"/>
      <c r="AQ11" s="15"/>
      <c r="AR11" s="16"/>
      <c r="AS11" s="17"/>
      <c r="AT11" s="18"/>
      <c r="AU11" s="19"/>
      <c r="AV11" s="20"/>
      <c r="AW11" s="21"/>
      <c r="AX11" s="38"/>
      <c r="AY11" s="25"/>
    </row>
    <row r="12" spans="1:51" ht="9.9499999999999993" customHeight="1">
      <c r="A12" s="209"/>
      <c r="B12" s="205"/>
      <c r="C12" s="27"/>
      <c r="D12" s="28"/>
      <c r="E12" s="29"/>
      <c r="F12" s="30"/>
      <c r="G12" s="31"/>
      <c r="H12" s="32"/>
      <c r="I12" s="33"/>
      <c r="J12" s="34"/>
      <c r="K12" s="33"/>
      <c r="L12" s="28"/>
      <c r="M12" s="29"/>
      <c r="N12" s="39"/>
      <c r="O12" s="31"/>
      <c r="P12" s="32"/>
      <c r="Q12" s="33"/>
      <c r="R12" s="34"/>
      <c r="S12" s="33">
        <v>1</v>
      </c>
      <c r="T12" s="28">
        <v>12.5</v>
      </c>
      <c r="U12" s="29"/>
      <c r="V12" s="35"/>
      <c r="W12" s="31"/>
      <c r="X12" s="32"/>
      <c r="Y12" s="33">
        <f t="shared" ref="Y12" si="6">(S12+U12+W12)</f>
        <v>1</v>
      </c>
      <c r="Z12" s="34">
        <f>T12+V12+X12</f>
        <v>12.5</v>
      </c>
      <c r="AA12" s="33"/>
      <c r="AB12" s="28"/>
      <c r="AC12" s="29"/>
      <c r="AD12" s="30"/>
      <c r="AE12" s="31"/>
      <c r="AF12" s="32"/>
      <c r="AG12" s="33"/>
      <c r="AH12" s="34"/>
      <c r="AI12" s="33"/>
      <c r="AJ12" s="28"/>
      <c r="AK12" s="29"/>
      <c r="AL12" s="30"/>
      <c r="AM12" s="31"/>
      <c r="AN12" s="32"/>
      <c r="AO12" s="33"/>
      <c r="AP12" s="34"/>
      <c r="AQ12" s="33"/>
      <c r="AR12" s="28"/>
      <c r="AS12" s="29"/>
      <c r="AT12" s="30"/>
      <c r="AU12" s="31"/>
      <c r="AV12" s="32"/>
      <c r="AW12" s="33"/>
      <c r="AX12" s="36"/>
      <c r="AY12" s="25"/>
    </row>
    <row r="13" spans="1:51" ht="9.9499999999999993" customHeight="1">
      <c r="A13" s="209"/>
      <c r="B13" s="213" t="s">
        <v>23</v>
      </c>
      <c r="C13" s="15">
        <v>1</v>
      </c>
      <c r="D13" s="16">
        <v>6</v>
      </c>
      <c r="E13" s="17">
        <v>1</v>
      </c>
      <c r="F13" s="40">
        <v>15</v>
      </c>
      <c r="G13" s="19"/>
      <c r="H13" s="20"/>
      <c r="I13" s="21">
        <f t="shared" ref="I13:J13" si="7">C13+E13+G13</f>
        <v>2</v>
      </c>
      <c r="J13" s="22">
        <f t="shared" si="7"/>
        <v>21</v>
      </c>
      <c r="K13" s="15"/>
      <c r="L13" s="16"/>
      <c r="M13" s="17">
        <v>1</v>
      </c>
      <c r="N13" s="37">
        <v>20.5</v>
      </c>
      <c r="O13" s="19"/>
      <c r="P13" s="20"/>
      <c r="Q13" s="21">
        <f t="shared" ref="Q13" si="8">K13+M13+O13</f>
        <v>1</v>
      </c>
      <c r="R13" s="22">
        <f>L13+N13+P13</f>
        <v>20.5</v>
      </c>
      <c r="S13" s="15"/>
      <c r="T13" s="16"/>
      <c r="U13" s="17"/>
      <c r="V13" s="23"/>
      <c r="W13" s="19"/>
      <c r="X13" s="20"/>
      <c r="Y13" s="21"/>
      <c r="Z13" s="22"/>
      <c r="AA13" s="15"/>
      <c r="AB13" s="16"/>
      <c r="AC13" s="17"/>
      <c r="AD13" s="18"/>
      <c r="AE13" s="19"/>
      <c r="AF13" s="20"/>
      <c r="AG13" s="21"/>
      <c r="AH13" s="22"/>
      <c r="AI13" s="15"/>
      <c r="AJ13" s="16"/>
      <c r="AK13" s="17"/>
      <c r="AL13" s="18"/>
      <c r="AM13" s="19"/>
      <c r="AN13" s="20"/>
      <c r="AO13" s="21"/>
      <c r="AP13" s="22"/>
      <c r="AQ13" s="15"/>
      <c r="AR13" s="16"/>
      <c r="AS13" s="17"/>
      <c r="AT13" s="18"/>
      <c r="AU13" s="19"/>
      <c r="AV13" s="20"/>
      <c r="AW13" s="21"/>
      <c r="AX13" s="38"/>
      <c r="AY13" s="25"/>
    </row>
    <row r="14" spans="1:51" ht="9.9499999999999993" customHeight="1">
      <c r="A14" s="209"/>
      <c r="B14" s="205"/>
      <c r="C14" s="33"/>
      <c r="D14" s="28"/>
      <c r="E14" s="29"/>
      <c r="F14" s="30"/>
      <c r="G14" s="31"/>
      <c r="H14" s="32"/>
      <c r="I14" s="33"/>
      <c r="J14" s="34"/>
      <c r="K14" s="33"/>
      <c r="L14" s="28"/>
      <c r="M14" s="29"/>
      <c r="N14" s="39"/>
      <c r="O14" s="31"/>
      <c r="P14" s="32"/>
      <c r="Q14" s="33"/>
      <c r="R14" s="34"/>
      <c r="S14" s="33"/>
      <c r="T14" s="28"/>
      <c r="U14" s="29"/>
      <c r="V14" s="35"/>
      <c r="W14" s="31"/>
      <c r="X14" s="32"/>
      <c r="Y14" s="33"/>
      <c r="Z14" s="34"/>
      <c r="AA14" s="33"/>
      <c r="AB14" s="28"/>
      <c r="AC14" s="29"/>
      <c r="AD14" s="30"/>
      <c r="AE14" s="31"/>
      <c r="AF14" s="32"/>
      <c r="AG14" s="33"/>
      <c r="AH14" s="34"/>
      <c r="AI14" s="33"/>
      <c r="AJ14" s="28"/>
      <c r="AK14" s="29"/>
      <c r="AL14" s="30"/>
      <c r="AM14" s="31"/>
      <c r="AN14" s="32"/>
      <c r="AO14" s="33"/>
      <c r="AP14" s="34"/>
      <c r="AQ14" s="33"/>
      <c r="AR14" s="28"/>
      <c r="AS14" s="29"/>
      <c r="AT14" s="30"/>
      <c r="AU14" s="31"/>
      <c r="AV14" s="32"/>
      <c r="AW14" s="33"/>
      <c r="AX14" s="36"/>
      <c r="AY14" s="25"/>
    </row>
    <row r="15" spans="1:51" s="26" customFormat="1" ht="9.9499999999999993" customHeight="1">
      <c r="A15" s="209"/>
      <c r="B15" s="214" t="s">
        <v>24</v>
      </c>
      <c r="C15" s="15"/>
      <c r="D15" s="16"/>
      <c r="E15" s="17"/>
      <c r="F15" s="18"/>
      <c r="G15" s="19"/>
      <c r="H15" s="20"/>
      <c r="I15" s="21"/>
      <c r="J15" s="22"/>
      <c r="K15" s="15"/>
      <c r="L15" s="16"/>
      <c r="M15" s="17"/>
      <c r="N15" s="37"/>
      <c r="O15" s="19"/>
      <c r="P15" s="20"/>
      <c r="Q15" s="21"/>
      <c r="R15" s="22"/>
      <c r="S15" s="15"/>
      <c r="T15" s="16"/>
      <c r="U15" s="17"/>
      <c r="V15" s="23"/>
      <c r="W15" s="19"/>
      <c r="X15" s="20"/>
      <c r="Y15" s="21"/>
      <c r="Z15" s="22"/>
      <c r="AA15" s="15"/>
      <c r="AB15" s="16"/>
      <c r="AC15" s="17"/>
      <c r="AD15" s="18"/>
      <c r="AE15" s="19"/>
      <c r="AF15" s="20"/>
      <c r="AG15" s="21"/>
      <c r="AH15" s="22"/>
      <c r="AI15" s="15"/>
      <c r="AJ15" s="16"/>
      <c r="AK15" s="17"/>
      <c r="AL15" s="18"/>
      <c r="AM15" s="19"/>
      <c r="AN15" s="20"/>
      <c r="AO15" s="21"/>
      <c r="AP15" s="22"/>
      <c r="AQ15" s="15"/>
      <c r="AR15" s="16"/>
      <c r="AS15" s="17"/>
      <c r="AT15" s="18"/>
      <c r="AU15" s="19"/>
      <c r="AV15" s="20"/>
      <c r="AW15" s="21"/>
      <c r="AX15" s="38"/>
      <c r="AY15" s="25"/>
    </row>
    <row r="16" spans="1:51" s="26" customFormat="1" ht="9.9499999999999993" customHeight="1">
      <c r="A16" s="209"/>
      <c r="B16" s="215"/>
      <c r="C16" s="27"/>
      <c r="D16" s="28"/>
      <c r="E16" s="29"/>
      <c r="F16" s="30"/>
      <c r="G16" s="31"/>
      <c r="H16" s="32"/>
      <c r="I16" s="33"/>
      <c r="J16" s="34"/>
      <c r="K16" s="33"/>
      <c r="L16" s="28"/>
      <c r="M16" s="29"/>
      <c r="N16" s="39"/>
      <c r="O16" s="31"/>
      <c r="P16" s="32"/>
      <c r="Q16" s="33"/>
      <c r="R16" s="34"/>
      <c r="S16" s="33"/>
      <c r="T16" s="28"/>
      <c r="U16" s="29"/>
      <c r="V16" s="35"/>
      <c r="W16" s="31"/>
      <c r="X16" s="32"/>
      <c r="Y16" s="33"/>
      <c r="Z16" s="34"/>
      <c r="AA16" s="33"/>
      <c r="AB16" s="28"/>
      <c r="AC16" s="29"/>
      <c r="AD16" s="30"/>
      <c r="AE16" s="31"/>
      <c r="AF16" s="32"/>
      <c r="AG16" s="33"/>
      <c r="AH16" s="34"/>
      <c r="AI16" s="33"/>
      <c r="AJ16" s="28"/>
      <c r="AK16" s="29"/>
      <c r="AL16" s="30"/>
      <c r="AM16" s="31"/>
      <c r="AN16" s="32"/>
      <c r="AO16" s="33"/>
      <c r="AP16" s="34"/>
      <c r="AQ16" s="33"/>
      <c r="AR16" s="28"/>
      <c r="AS16" s="29"/>
      <c r="AT16" s="30"/>
      <c r="AU16" s="31"/>
      <c r="AV16" s="32"/>
      <c r="AW16" s="33"/>
      <c r="AX16" s="36"/>
      <c r="AY16" s="25"/>
    </row>
    <row r="17" spans="1:51" ht="9.9499999999999993" customHeight="1">
      <c r="A17" s="209"/>
      <c r="B17" s="212" t="s">
        <v>25</v>
      </c>
      <c r="C17" s="15">
        <v>2</v>
      </c>
      <c r="D17" s="16">
        <v>35.200000000000003</v>
      </c>
      <c r="E17" s="17">
        <v>4</v>
      </c>
      <c r="F17" s="16">
        <v>98</v>
      </c>
      <c r="G17" s="19"/>
      <c r="H17" s="20"/>
      <c r="I17" s="21">
        <f t="shared" ref="I17" si="9">C17+E17+G17</f>
        <v>6</v>
      </c>
      <c r="J17" s="22">
        <f>D17+F17+H17</f>
        <v>133.19999999999999</v>
      </c>
      <c r="K17" s="15"/>
      <c r="L17" s="16"/>
      <c r="M17" s="17">
        <v>1</v>
      </c>
      <c r="N17" s="37">
        <v>4</v>
      </c>
      <c r="O17" s="19"/>
      <c r="P17" s="20"/>
      <c r="Q17" s="21">
        <f t="shared" ref="Q17" si="10">K17+M17+O17</f>
        <v>1</v>
      </c>
      <c r="R17" s="22">
        <f>L17+N17+P17</f>
        <v>4</v>
      </c>
      <c r="S17" s="15">
        <v>2</v>
      </c>
      <c r="T17" s="16">
        <v>49</v>
      </c>
      <c r="U17" s="17">
        <v>2</v>
      </c>
      <c r="V17" s="23">
        <v>19</v>
      </c>
      <c r="W17" s="19"/>
      <c r="X17" s="20"/>
      <c r="Y17" s="21"/>
      <c r="Z17" s="22">
        <f t="shared" ref="Y17:Z19" si="11">T17+V17+X17</f>
        <v>68</v>
      </c>
      <c r="AA17" s="15"/>
      <c r="AB17" s="16"/>
      <c r="AC17" s="17">
        <v>1</v>
      </c>
      <c r="AD17" s="16">
        <v>4</v>
      </c>
      <c r="AE17" s="19"/>
      <c r="AF17" s="20"/>
      <c r="AG17" s="21">
        <f t="shared" ref="AG17:AH17" si="12">AA17+AC17+AE17</f>
        <v>1</v>
      </c>
      <c r="AH17" s="22">
        <f t="shared" si="12"/>
        <v>4</v>
      </c>
      <c r="AI17" s="15"/>
      <c r="AJ17" s="16"/>
      <c r="AK17" s="17"/>
      <c r="AL17" s="18"/>
      <c r="AM17" s="19"/>
      <c r="AN17" s="20"/>
      <c r="AO17" s="21"/>
      <c r="AP17" s="22"/>
      <c r="AQ17" s="15">
        <v>1</v>
      </c>
      <c r="AR17" s="16">
        <v>28</v>
      </c>
      <c r="AS17" s="17">
        <v>2</v>
      </c>
      <c r="AT17" s="18" t="s">
        <v>26</v>
      </c>
      <c r="AU17" s="19"/>
      <c r="AV17" s="20"/>
      <c r="AW17" s="21">
        <f t="shared" ref="AW17:AX17" si="13">AQ17+AS17+AU17</f>
        <v>3</v>
      </c>
      <c r="AX17" s="38">
        <f t="shared" si="13"/>
        <v>50</v>
      </c>
      <c r="AY17" s="25"/>
    </row>
    <row r="18" spans="1:51" ht="9.9499999999999993" customHeight="1">
      <c r="A18" s="209"/>
      <c r="B18" s="206"/>
      <c r="C18" s="33"/>
      <c r="D18" s="28"/>
      <c r="E18" s="29"/>
      <c r="F18" s="30"/>
      <c r="G18" s="31"/>
      <c r="H18" s="32"/>
      <c r="I18" s="33"/>
      <c r="J18" s="34"/>
      <c r="K18" s="33"/>
      <c r="L18" s="28"/>
      <c r="M18" s="29"/>
      <c r="N18" s="39"/>
      <c r="O18" s="31"/>
      <c r="P18" s="32"/>
      <c r="Q18" s="33"/>
      <c r="R18" s="34"/>
      <c r="S18" s="33"/>
      <c r="T18" s="28"/>
      <c r="U18" s="29"/>
      <c r="V18" s="35"/>
      <c r="W18" s="31"/>
      <c r="X18" s="32"/>
      <c r="Y18" s="33"/>
      <c r="Z18" s="34"/>
      <c r="AA18" s="33"/>
      <c r="AB18" s="28"/>
      <c r="AC18" s="29"/>
      <c r="AD18" s="30"/>
      <c r="AE18" s="31"/>
      <c r="AF18" s="32"/>
      <c r="AG18" s="33"/>
      <c r="AH18" s="34"/>
      <c r="AI18" s="33"/>
      <c r="AJ18" s="28"/>
      <c r="AK18" s="29"/>
      <c r="AL18" s="30"/>
      <c r="AM18" s="31"/>
      <c r="AN18" s="32"/>
      <c r="AO18" s="33"/>
      <c r="AP18" s="34"/>
      <c r="AQ18" s="33"/>
      <c r="AR18" s="28"/>
      <c r="AS18" s="29"/>
      <c r="AT18" s="30"/>
      <c r="AU18" s="31"/>
      <c r="AV18" s="32"/>
      <c r="AW18" s="33"/>
      <c r="AX18" s="36"/>
      <c r="AY18" s="41"/>
    </row>
    <row r="19" spans="1:51" ht="9.9499999999999993" customHeight="1">
      <c r="A19" s="209"/>
      <c r="B19" s="212" t="s">
        <v>27</v>
      </c>
      <c r="C19" s="15">
        <v>1</v>
      </c>
      <c r="D19" s="16">
        <v>241.2</v>
      </c>
      <c r="E19" s="17">
        <v>3</v>
      </c>
      <c r="F19" s="18">
        <v>209.9</v>
      </c>
      <c r="G19" s="19"/>
      <c r="H19" s="20"/>
      <c r="I19" s="21">
        <f t="shared" ref="I19:J29" si="14">C19+E19+G19</f>
        <v>4</v>
      </c>
      <c r="J19" s="22">
        <f t="shared" si="14"/>
        <v>451.1</v>
      </c>
      <c r="K19" s="15">
        <v>2</v>
      </c>
      <c r="L19" s="16">
        <v>18.3</v>
      </c>
      <c r="M19" s="17">
        <v>6</v>
      </c>
      <c r="N19" s="37">
        <v>74</v>
      </c>
      <c r="O19" s="19">
        <v>1</v>
      </c>
      <c r="P19" s="20">
        <v>30</v>
      </c>
      <c r="Q19" s="21">
        <f t="shared" ref="Q19" si="15">K19+M19+O19</f>
        <v>9</v>
      </c>
      <c r="R19" s="22">
        <f>L19+N19+P19</f>
        <v>122.3</v>
      </c>
      <c r="S19" s="15">
        <v>4</v>
      </c>
      <c r="T19" s="16">
        <v>65</v>
      </c>
      <c r="U19" s="17">
        <v>9</v>
      </c>
      <c r="V19" s="23">
        <v>161.4</v>
      </c>
      <c r="W19" s="19">
        <v>1</v>
      </c>
      <c r="X19" s="20">
        <v>109</v>
      </c>
      <c r="Y19" s="21">
        <f t="shared" si="11"/>
        <v>14</v>
      </c>
      <c r="Z19" s="22">
        <f t="shared" si="11"/>
        <v>335.4</v>
      </c>
      <c r="AA19" s="15"/>
      <c r="AB19" s="16"/>
      <c r="AC19" s="17"/>
      <c r="AD19" s="18"/>
      <c r="AE19" s="19"/>
      <c r="AF19" s="20"/>
      <c r="AG19" s="21"/>
      <c r="AH19" s="22"/>
      <c r="AI19" s="15"/>
      <c r="AJ19" s="16"/>
      <c r="AK19" s="17"/>
      <c r="AL19" s="18"/>
      <c r="AM19" s="19"/>
      <c r="AN19" s="20"/>
      <c r="AO19" s="21"/>
      <c r="AP19" s="22"/>
      <c r="AQ19" s="15"/>
      <c r="AR19" s="16"/>
      <c r="AS19" s="17">
        <v>4</v>
      </c>
      <c r="AT19" s="18" t="s">
        <v>28</v>
      </c>
      <c r="AU19" s="19">
        <v>1</v>
      </c>
      <c r="AV19" s="20">
        <v>89.5</v>
      </c>
      <c r="AW19" s="21">
        <f t="shared" ref="AW19:AX19" si="16">AQ19+AS19+AU19</f>
        <v>5</v>
      </c>
      <c r="AX19" s="38">
        <f t="shared" si="16"/>
        <v>139.5</v>
      </c>
      <c r="AY19" s="25"/>
    </row>
    <row r="20" spans="1:51" ht="9.9499999999999993" customHeight="1">
      <c r="A20" s="209"/>
      <c r="B20" s="206"/>
      <c r="C20" s="27"/>
      <c r="D20" s="28"/>
      <c r="E20" s="29"/>
      <c r="F20" s="30"/>
      <c r="G20" s="31"/>
      <c r="H20" s="32"/>
      <c r="I20" s="33"/>
      <c r="J20" s="34"/>
      <c r="K20" s="33"/>
      <c r="L20" s="28"/>
      <c r="M20" s="29"/>
      <c r="N20" s="39"/>
      <c r="O20" s="31"/>
      <c r="P20" s="32"/>
      <c r="Q20" s="33"/>
      <c r="R20" s="34"/>
      <c r="S20" s="33">
        <v>1</v>
      </c>
      <c r="T20" s="28">
        <v>5</v>
      </c>
      <c r="U20" s="29"/>
      <c r="V20" s="35"/>
      <c r="W20" s="31"/>
      <c r="X20" s="32"/>
      <c r="Y20" s="33">
        <f t="shared" ref="Y20" si="17">(S20+U20+W20)</f>
        <v>1</v>
      </c>
      <c r="Z20" s="34">
        <f>T20+V20+X20</f>
        <v>5</v>
      </c>
      <c r="AA20" s="33"/>
      <c r="AB20" s="28"/>
      <c r="AC20" s="29"/>
      <c r="AD20" s="30"/>
      <c r="AE20" s="31"/>
      <c r="AF20" s="32"/>
      <c r="AG20" s="33"/>
      <c r="AH20" s="34"/>
      <c r="AI20" s="33"/>
      <c r="AJ20" s="28"/>
      <c r="AK20" s="29"/>
      <c r="AL20" s="30"/>
      <c r="AM20" s="31"/>
      <c r="AN20" s="32"/>
      <c r="AO20" s="33"/>
      <c r="AP20" s="34"/>
      <c r="AQ20" s="33">
        <v>2</v>
      </c>
      <c r="AR20" s="28">
        <v>34</v>
      </c>
      <c r="AS20" s="29"/>
      <c r="AT20" s="30"/>
      <c r="AU20" s="31"/>
      <c r="AV20" s="32"/>
      <c r="AW20" s="33">
        <f t="shared" ref="AW20" si="18">(AQ20+AS20+AU20)</f>
        <v>2</v>
      </c>
      <c r="AX20" s="36">
        <f>AR20+AT20+AV20</f>
        <v>34</v>
      </c>
      <c r="AY20" s="41"/>
    </row>
    <row r="21" spans="1:51" ht="9.9499999999999993" customHeight="1">
      <c r="A21" s="209"/>
      <c r="B21" s="212" t="s">
        <v>29</v>
      </c>
      <c r="C21" s="15">
        <v>1</v>
      </c>
      <c r="D21" s="16">
        <v>21.7</v>
      </c>
      <c r="E21" s="17">
        <v>1</v>
      </c>
      <c r="F21" s="16">
        <v>11</v>
      </c>
      <c r="G21" s="19"/>
      <c r="H21" s="20"/>
      <c r="I21" s="21">
        <f t="shared" ref="I21" si="19">C21+E21+G21</f>
        <v>2</v>
      </c>
      <c r="J21" s="22">
        <f t="shared" si="14"/>
        <v>32.700000000000003</v>
      </c>
      <c r="K21" s="15">
        <v>5</v>
      </c>
      <c r="L21" s="16">
        <v>118.3</v>
      </c>
      <c r="M21" s="17">
        <v>2</v>
      </c>
      <c r="N21" s="37">
        <v>35.5</v>
      </c>
      <c r="O21" s="19"/>
      <c r="P21" s="20"/>
      <c r="Q21" s="21">
        <f t="shared" ref="Q21" si="20">K21+M21+O21</f>
        <v>7</v>
      </c>
      <c r="R21" s="22">
        <f>L21+N21+P21</f>
        <v>153.80000000000001</v>
      </c>
      <c r="S21" s="15">
        <v>2</v>
      </c>
      <c r="T21" s="16">
        <v>32</v>
      </c>
      <c r="U21" s="17"/>
      <c r="V21" s="23"/>
      <c r="W21" s="19"/>
      <c r="X21" s="20"/>
      <c r="Y21" s="21">
        <f t="shared" ref="Y21:Z21" si="21">S21+U21+W21</f>
        <v>2</v>
      </c>
      <c r="Z21" s="22">
        <f t="shared" si="21"/>
        <v>32</v>
      </c>
      <c r="AA21" s="15"/>
      <c r="AB21" s="16"/>
      <c r="AC21" s="17"/>
      <c r="AD21" s="18"/>
      <c r="AE21" s="19"/>
      <c r="AF21" s="20"/>
      <c r="AG21" s="21"/>
      <c r="AH21" s="22"/>
      <c r="AI21" s="15"/>
      <c r="AJ21" s="16"/>
      <c r="AK21" s="17"/>
      <c r="AL21" s="18"/>
      <c r="AM21" s="19"/>
      <c r="AN21" s="20"/>
      <c r="AO21" s="21"/>
      <c r="AP21" s="22"/>
      <c r="AQ21" s="15">
        <v>11</v>
      </c>
      <c r="AR21" s="16">
        <v>181.1</v>
      </c>
      <c r="AS21" s="17">
        <v>16</v>
      </c>
      <c r="AT21" s="18" t="s">
        <v>30</v>
      </c>
      <c r="AU21" s="19"/>
      <c r="AV21" s="20"/>
      <c r="AW21" s="21">
        <f t="shared" ref="AW21:AX21" si="22">AQ21+AS21+AU21</f>
        <v>27</v>
      </c>
      <c r="AX21" s="38">
        <f t="shared" si="22"/>
        <v>469.29999999999995</v>
      </c>
      <c r="AY21" s="25"/>
    </row>
    <row r="22" spans="1:51" s="26" customFormat="1" ht="9.9499999999999993" customHeight="1">
      <c r="A22" s="209"/>
      <c r="B22" s="206"/>
      <c r="C22" s="33"/>
      <c r="D22" s="28"/>
      <c r="E22" s="29"/>
      <c r="F22" s="30"/>
      <c r="G22" s="31"/>
      <c r="H22" s="32"/>
      <c r="I22" s="33"/>
      <c r="J22" s="34"/>
      <c r="K22" s="33">
        <v>1</v>
      </c>
      <c r="L22" s="28">
        <v>19</v>
      </c>
      <c r="M22" s="29"/>
      <c r="N22" s="39"/>
      <c r="O22" s="31"/>
      <c r="P22" s="32"/>
      <c r="Q22" s="33">
        <f>(K22+M22+O22)</f>
        <v>1</v>
      </c>
      <c r="R22" s="34">
        <f t="shared" si="4"/>
        <v>19</v>
      </c>
      <c r="S22" s="33">
        <v>1</v>
      </c>
      <c r="T22" s="28">
        <v>15</v>
      </c>
      <c r="U22" s="29"/>
      <c r="V22" s="35"/>
      <c r="W22" s="31"/>
      <c r="X22" s="32"/>
      <c r="Y22" s="33">
        <f t="shared" ref="Y22" si="23">(S22+U22+W22)</f>
        <v>1</v>
      </c>
      <c r="Z22" s="34">
        <f>T22+V22+X22</f>
        <v>15</v>
      </c>
      <c r="AA22" s="33"/>
      <c r="AB22" s="28"/>
      <c r="AC22" s="29"/>
      <c r="AD22" s="30"/>
      <c r="AE22" s="31"/>
      <c r="AF22" s="32"/>
      <c r="AG22" s="33"/>
      <c r="AH22" s="34"/>
      <c r="AI22" s="33"/>
      <c r="AJ22" s="28"/>
      <c r="AK22" s="29"/>
      <c r="AL22" s="30"/>
      <c r="AM22" s="31"/>
      <c r="AN22" s="32"/>
      <c r="AO22" s="33"/>
      <c r="AP22" s="34"/>
      <c r="AQ22" s="33">
        <v>2</v>
      </c>
      <c r="AR22" s="28">
        <v>42</v>
      </c>
      <c r="AS22" s="29"/>
      <c r="AT22" s="30"/>
      <c r="AU22" s="31"/>
      <c r="AV22" s="32"/>
      <c r="AW22" s="33">
        <f t="shared" ref="AW22" si="24">(AQ22+AS22+AU22)</f>
        <v>2</v>
      </c>
      <c r="AX22" s="36">
        <f>AR22+AT22+AV22</f>
        <v>42</v>
      </c>
      <c r="AY22" s="42"/>
    </row>
    <row r="23" spans="1:51" ht="9.9499999999999993" customHeight="1">
      <c r="A23" s="209"/>
      <c r="B23" s="212" t="s">
        <v>31</v>
      </c>
      <c r="C23" s="15"/>
      <c r="D23" s="16"/>
      <c r="E23" s="17"/>
      <c r="F23" s="18"/>
      <c r="G23" s="19"/>
      <c r="H23" s="20"/>
      <c r="I23" s="21"/>
      <c r="J23" s="22"/>
      <c r="K23" s="15">
        <v>3</v>
      </c>
      <c r="L23" s="16">
        <v>66</v>
      </c>
      <c r="M23" s="17">
        <v>3</v>
      </c>
      <c r="N23" s="37">
        <v>55</v>
      </c>
      <c r="O23" s="19"/>
      <c r="P23" s="20"/>
      <c r="Q23" s="21">
        <f t="shared" ref="Q23" si="25">K23+M23+O23</f>
        <v>6</v>
      </c>
      <c r="R23" s="22">
        <f>L23+N23+P23</f>
        <v>121</v>
      </c>
      <c r="S23" s="15">
        <v>1</v>
      </c>
      <c r="T23" s="16">
        <v>10</v>
      </c>
      <c r="U23" s="17">
        <v>3</v>
      </c>
      <c r="V23" s="23">
        <v>49</v>
      </c>
      <c r="W23" s="19"/>
      <c r="X23" s="20"/>
      <c r="Y23" s="21">
        <f t="shared" ref="Y23:Z37" si="26">S23+U23+W23</f>
        <v>4</v>
      </c>
      <c r="Z23" s="22">
        <f t="shared" si="26"/>
        <v>59</v>
      </c>
      <c r="AA23" s="15"/>
      <c r="AB23" s="16"/>
      <c r="AC23" s="17"/>
      <c r="AD23" s="18"/>
      <c r="AE23" s="19"/>
      <c r="AF23" s="20"/>
      <c r="AG23" s="21"/>
      <c r="AH23" s="22"/>
      <c r="AI23" s="15"/>
      <c r="AJ23" s="16"/>
      <c r="AK23" s="17"/>
      <c r="AL23" s="18"/>
      <c r="AM23" s="19"/>
      <c r="AN23" s="20"/>
      <c r="AO23" s="21"/>
      <c r="AP23" s="22"/>
      <c r="AQ23" s="15">
        <v>10</v>
      </c>
      <c r="AR23" s="16">
        <v>212</v>
      </c>
      <c r="AS23" s="17">
        <v>12</v>
      </c>
      <c r="AT23" s="18" t="s">
        <v>32</v>
      </c>
      <c r="AU23" s="19"/>
      <c r="AV23" s="20"/>
      <c r="AW23" s="21">
        <f t="shared" ref="AW23:AX37" si="27">AQ23+AS23+AU23</f>
        <v>22</v>
      </c>
      <c r="AX23" s="38">
        <f t="shared" si="27"/>
        <v>485.2</v>
      </c>
      <c r="AY23" s="25"/>
    </row>
    <row r="24" spans="1:51" ht="9.9499999999999993" customHeight="1">
      <c r="A24" s="209"/>
      <c r="B24" s="206"/>
      <c r="C24" s="27"/>
      <c r="D24" s="28"/>
      <c r="E24" s="29"/>
      <c r="F24" s="30"/>
      <c r="G24" s="31"/>
      <c r="H24" s="32"/>
      <c r="I24" s="33"/>
      <c r="J24" s="34"/>
      <c r="K24" s="33">
        <v>3</v>
      </c>
      <c r="L24" s="28">
        <v>77</v>
      </c>
      <c r="M24" s="29"/>
      <c r="N24" s="39"/>
      <c r="O24" s="31"/>
      <c r="P24" s="32"/>
      <c r="Q24" s="33">
        <f t="shared" ref="Q24" si="28">(K24+M24+O24)</f>
        <v>3</v>
      </c>
      <c r="R24" s="34">
        <f t="shared" si="4"/>
        <v>77</v>
      </c>
      <c r="S24" s="33">
        <v>2</v>
      </c>
      <c r="T24" s="28">
        <v>25</v>
      </c>
      <c r="U24" s="29"/>
      <c r="V24" s="35"/>
      <c r="W24" s="31"/>
      <c r="X24" s="32"/>
      <c r="Y24" s="33">
        <f t="shared" ref="Y24" si="29">(S24+U24+W24)</f>
        <v>2</v>
      </c>
      <c r="Z24" s="34">
        <f t="shared" si="26"/>
        <v>25</v>
      </c>
      <c r="AA24" s="33"/>
      <c r="AB24" s="28"/>
      <c r="AC24" s="29"/>
      <c r="AD24" s="30"/>
      <c r="AE24" s="31"/>
      <c r="AF24" s="32"/>
      <c r="AG24" s="33"/>
      <c r="AH24" s="34"/>
      <c r="AI24" s="33"/>
      <c r="AJ24" s="28"/>
      <c r="AK24" s="29"/>
      <c r="AL24" s="30"/>
      <c r="AM24" s="31"/>
      <c r="AN24" s="32"/>
      <c r="AO24" s="33"/>
      <c r="AP24" s="34"/>
      <c r="AQ24" s="33">
        <v>3</v>
      </c>
      <c r="AR24" s="28">
        <v>35</v>
      </c>
      <c r="AS24" s="29"/>
      <c r="AT24" s="30"/>
      <c r="AU24" s="31"/>
      <c r="AV24" s="32"/>
      <c r="AW24" s="33">
        <f t="shared" ref="AW24" si="30">(AQ24+AS24+AU24)</f>
        <v>3</v>
      </c>
      <c r="AX24" s="36">
        <f t="shared" si="27"/>
        <v>35</v>
      </c>
      <c r="AY24" s="41"/>
    </row>
    <row r="25" spans="1:51" s="26" customFormat="1" ht="9.9499999999999993" customHeight="1">
      <c r="A25" s="209"/>
      <c r="B25" s="214" t="s">
        <v>33</v>
      </c>
      <c r="C25" s="15"/>
      <c r="D25" s="16"/>
      <c r="E25" s="17"/>
      <c r="F25" s="18"/>
      <c r="G25" s="19"/>
      <c r="H25" s="20"/>
      <c r="I25" s="21"/>
      <c r="J25" s="22"/>
      <c r="K25" s="15"/>
      <c r="L25" s="16"/>
      <c r="M25" s="17"/>
      <c r="N25" s="37"/>
      <c r="O25" s="19"/>
      <c r="P25" s="20"/>
      <c r="Q25" s="21"/>
      <c r="R25" s="22"/>
      <c r="S25" s="15"/>
      <c r="T25" s="16"/>
      <c r="U25" s="17"/>
      <c r="V25" s="23"/>
      <c r="W25" s="19"/>
      <c r="X25" s="20"/>
      <c r="Y25" s="21"/>
      <c r="Z25" s="22"/>
      <c r="AA25" s="15"/>
      <c r="AB25" s="16"/>
      <c r="AC25" s="17"/>
      <c r="AD25" s="18"/>
      <c r="AE25" s="19"/>
      <c r="AF25" s="20"/>
      <c r="AG25" s="21"/>
      <c r="AH25" s="22"/>
      <c r="AI25" s="15"/>
      <c r="AJ25" s="16"/>
      <c r="AK25" s="17"/>
      <c r="AL25" s="18"/>
      <c r="AM25" s="19"/>
      <c r="AN25" s="20"/>
      <c r="AO25" s="21"/>
      <c r="AP25" s="22"/>
      <c r="AQ25" s="15"/>
      <c r="AR25" s="16"/>
      <c r="AS25" s="17"/>
      <c r="AT25" s="18"/>
      <c r="AU25" s="19"/>
      <c r="AV25" s="20"/>
      <c r="AW25" s="21"/>
      <c r="AX25" s="38"/>
      <c r="AY25" s="25"/>
    </row>
    <row r="26" spans="1:51" s="26" customFormat="1" ht="9.9499999999999993" customHeight="1">
      <c r="A26" s="209"/>
      <c r="B26" s="215"/>
      <c r="C26" s="33"/>
      <c r="D26" s="28"/>
      <c r="E26" s="29"/>
      <c r="F26" s="30"/>
      <c r="G26" s="31"/>
      <c r="H26" s="32"/>
      <c r="I26" s="33"/>
      <c r="J26" s="34"/>
      <c r="K26" s="33">
        <v>1</v>
      </c>
      <c r="L26" s="28">
        <v>20.2</v>
      </c>
      <c r="M26" s="29"/>
      <c r="N26" s="39"/>
      <c r="O26" s="31"/>
      <c r="P26" s="32"/>
      <c r="Q26" s="33">
        <f t="shared" ref="Q26" si="31">(K26+M26+O26)</f>
        <v>1</v>
      </c>
      <c r="R26" s="34">
        <f t="shared" ref="R26" si="32">L26+N26+P26</f>
        <v>20.2</v>
      </c>
      <c r="S26" s="33"/>
      <c r="T26" s="28"/>
      <c r="U26" s="29"/>
      <c r="V26" s="35"/>
      <c r="W26" s="31"/>
      <c r="X26" s="32"/>
      <c r="Y26" s="33"/>
      <c r="Z26" s="34"/>
      <c r="AA26" s="33"/>
      <c r="AB26" s="28"/>
      <c r="AC26" s="29"/>
      <c r="AD26" s="30"/>
      <c r="AE26" s="31"/>
      <c r="AF26" s="32"/>
      <c r="AG26" s="33"/>
      <c r="AH26" s="34"/>
      <c r="AI26" s="33"/>
      <c r="AJ26" s="28"/>
      <c r="AK26" s="29"/>
      <c r="AL26" s="30"/>
      <c r="AM26" s="31"/>
      <c r="AN26" s="32"/>
      <c r="AO26" s="33"/>
      <c r="AP26" s="34"/>
      <c r="AQ26" s="33"/>
      <c r="AR26" s="28"/>
      <c r="AS26" s="29"/>
      <c r="AT26" s="30"/>
      <c r="AU26" s="31"/>
      <c r="AV26" s="32"/>
      <c r="AW26" s="33"/>
      <c r="AX26" s="36"/>
      <c r="AY26" s="25"/>
    </row>
    <row r="27" spans="1:51" ht="9.9499999999999993" customHeight="1">
      <c r="A27" s="209"/>
      <c r="B27" s="213" t="s">
        <v>34</v>
      </c>
      <c r="C27" s="15"/>
      <c r="D27" s="16"/>
      <c r="E27" s="17"/>
      <c r="F27" s="18"/>
      <c r="G27" s="19"/>
      <c r="H27" s="20"/>
      <c r="I27" s="21"/>
      <c r="J27" s="22"/>
      <c r="K27" s="15"/>
      <c r="L27" s="16"/>
      <c r="M27" s="17"/>
      <c r="N27" s="37"/>
      <c r="O27" s="19"/>
      <c r="P27" s="20"/>
      <c r="Q27" s="21"/>
      <c r="R27" s="22"/>
      <c r="S27" s="15"/>
      <c r="T27" s="16"/>
      <c r="U27" s="17"/>
      <c r="V27" s="23"/>
      <c r="W27" s="19"/>
      <c r="X27" s="20"/>
      <c r="Y27" s="21"/>
      <c r="Z27" s="22"/>
      <c r="AA27" s="15"/>
      <c r="AB27" s="16"/>
      <c r="AC27" s="17"/>
      <c r="AD27" s="18"/>
      <c r="AE27" s="19"/>
      <c r="AF27" s="20"/>
      <c r="AG27" s="21"/>
      <c r="AH27" s="22"/>
      <c r="AI27" s="15"/>
      <c r="AJ27" s="16"/>
      <c r="AK27" s="17"/>
      <c r="AL27" s="18"/>
      <c r="AM27" s="19"/>
      <c r="AN27" s="20"/>
      <c r="AO27" s="21"/>
      <c r="AP27" s="22"/>
      <c r="AQ27" s="15"/>
      <c r="AR27" s="16"/>
      <c r="AS27" s="17"/>
      <c r="AT27" s="18"/>
      <c r="AU27" s="19"/>
      <c r="AV27" s="20"/>
      <c r="AW27" s="21"/>
      <c r="AX27" s="38"/>
      <c r="AY27" s="25"/>
    </row>
    <row r="28" spans="1:51" ht="9.9499999999999993" customHeight="1">
      <c r="A28" s="209"/>
      <c r="B28" s="205"/>
      <c r="C28" s="27"/>
      <c r="D28" s="28"/>
      <c r="E28" s="29"/>
      <c r="F28" s="30"/>
      <c r="G28" s="31"/>
      <c r="H28" s="32"/>
      <c r="I28" s="33"/>
      <c r="J28" s="34"/>
      <c r="K28" s="33"/>
      <c r="L28" s="28"/>
      <c r="M28" s="29"/>
      <c r="N28" s="39"/>
      <c r="O28" s="31"/>
      <c r="P28" s="32"/>
      <c r="Q28" s="33"/>
      <c r="R28" s="34"/>
      <c r="S28" s="33"/>
      <c r="T28" s="28"/>
      <c r="U28" s="29"/>
      <c r="V28" s="35"/>
      <c r="W28" s="31"/>
      <c r="X28" s="32"/>
      <c r="Y28" s="33"/>
      <c r="Z28" s="34"/>
      <c r="AA28" s="33"/>
      <c r="AB28" s="28"/>
      <c r="AC28" s="29"/>
      <c r="AD28" s="30"/>
      <c r="AE28" s="31"/>
      <c r="AF28" s="32"/>
      <c r="AG28" s="33"/>
      <c r="AH28" s="34"/>
      <c r="AI28" s="33"/>
      <c r="AJ28" s="28"/>
      <c r="AK28" s="29"/>
      <c r="AL28" s="30"/>
      <c r="AM28" s="31"/>
      <c r="AN28" s="32"/>
      <c r="AO28" s="33"/>
      <c r="AP28" s="34"/>
      <c r="AQ28" s="33"/>
      <c r="AR28" s="28"/>
      <c r="AS28" s="29"/>
      <c r="AT28" s="30"/>
      <c r="AU28" s="31"/>
      <c r="AV28" s="32"/>
      <c r="AW28" s="33"/>
      <c r="AX28" s="36"/>
      <c r="AY28" s="25"/>
    </row>
    <row r="29" spans="1:51" ht="9.9499999999999993" customHeight="1">
      <c r="A29" s="209"/>
      <c r="B29" s="205" t="s">
        <v>35</v>
      </c>
      <c r="C29" s="15">
        <v>1</v>
      </c>
      <c r="D29" s="16">
        <v>25</v>
      </c>
      <c r="E29" s="17"/>
      <c r="F29" s="18"/>
      <c r="G29" s="19"/>
      <c r="H29" s="20"/>
      <c r="I29" s="21">
        <f t="shared" ref="I29" si="33">C29+E29+G29</f>
        <v>1</v>
      </c>
      <c r="J29" s="22">
        <f t="shared" si="14"/>
        <v>25</v>
      </c>
      <c r="K29" s="15"/>
      <c r="L29" s="16"/>
      <c r="M29" s="17">
        <v>1</v>
      </c>
      <c r="N29" s="37">
        <v>15</v>
      </c>
      <c r="O29" s="19"/>
      <c r="P29" s="20"/>
      <c r="Q29" s="21">
        <f t="shared" ref="Q29:R30" si="34">K29+M29+O29</f>
        <v>1</v>
      </c>
      <c r="R29" s="22">
        <f>L29+N29+P29</f>
        <v>15</v>
      </c>
      <c r="S29" s="15"/>
      <c r="T29" s="16"/>
      <c r="U29" s="17"/>
      <c r="V29" s="23"/>
      <c r="W29" s="19"/>
      <c r="X29" s="20"/>
      <c r="Y29" s="21"/>
      <c r="Z29" s="22"/>
      <c r="AA29" s="15"/>
      <c r="AB29" s="16"/>
      <c r="AC29" s="17"/>
      <c r="AD29" s="18"/>
      <c r="AE29" s="19"/>
      <c r="AF29" s="20"/>
      <c r="AG29" s="21"/>
      <c r="AH29" s="22"/>
      <c r="AI29" s="15"/>
      <c r="AJ29" s="16"/>
      <c r="AK29" s="17"/>
      <c r="AL29" s="18"/>
      <c r="AM29" s="19"/>
      <c r="AN29" s="20"/>
      <c r="AO29" s="21"/>
      <c r="AP29" s="22"/>
      <c r="AQ29" s="15">
        <v>5</v>
      </c>
      <c r="AR29" s="16">
        <v>59.4</v>
      </c>
      <c r="AS29" s="17">
        <v>7</v>
      </c>
      <c r="AT29" s="18" t="s">
        <v>36</v>
      </c>
      <c r="AU29" s="19"/>
      <c r="AV29" s="20"/>
      <c r="AW29" s="21">
        <f t="shared" ref="AW29" si="35">AQ29+AS29+AU29</f>
        <v>12</v>
      </c>
      <c r="AX29" s="38">
        <f t="shared" si="27"/>
        <v>195.4</v>
      </c>
      <c r="AY29" s="25"/>
    </row>
    <row r="30" spans="1:51" ht="9.9499999999999993" customHeight="1">
      <c r="A30" s="209"/>
      <c r="B30" s="206"/>
      <c r="C30" s="33"/>
      <c r="D30" s="28"/>
      <c r="E30" s="29"/>
      <c r="F30" s="30"/>
      <c r="G30" s="31"/>
      <c r="H30" s="32"/>
      <c r="I30" s="33"/>
      <c r="J30" s="34"/>
      <c r="K30" s="33">
        <v>1</v>
      </c>
      <c r="L30" s="28">
        <v>7</v>
      </c>
      <c r="M30" s="29"/>
      <c r="N30" s="39"/>
      <c r="O30" s="31"/>
      <c r="P30" s="32"/>
      <c r="Q30" s="33">
        <f t="shared" ref="Q30" si="36">(K30+M30+O30)</f>
        <v>1</v>
      </c>
      <c r="R30" s="34">
        <f t="shared" si="34"/>
        <v>7</v>
      </c>
      <c r="S30" s="33"/>
      <c r="T30" s="28"/>
      <c r="U30" s="29"/>
      <c r="V30" s="35"/>
      <c r="W30" s="31"/>
      <c r="X30" s="32"/>
      <c r="Y30" s="33"/>
      <c r="Z30" s="34"/>
      <c r="AA30" s="33">
        <v>1</v>
      </c>
      <c r="AB30" s="28">
        <v>20</v>
      </c>
      <c r="AC30" s="29"/>
      <c r="AD30" s="30"/>
      <c r="AE30" s="31"/>
      <c r="AF30" s="32"/>
      <c r="AG30" s="33">
        <f t="shared" ref="AG30" si="37">(AA30+AC30+AE30)</f>
        <v>1</v>
      </c>
      <c r="AH30" s="34">
        <f t="shared" ref="AH30" si="38">AB30+AD30+AF30</f>
        <v>20</v>
      </c>
      <c r="AI30" s="33"/>
      <c r="AJ30" s="28"/>
      <c r="AK30" s="29"/>
      <c r="AL30" s="30"/>
      <c r="AM30" s="31"/>
      <c r="AN30" s="32"/>
      <c r="AO30" s="33"/>
      <c r="AP30" s="34"/>
      <c r="AQ30" s="33"/>
      <c r="AR30" s="28"/>
      <c r="AS30" s="29"/>
      <c r="AT30" s="30"/>
      <c r="AU30" s="31"/>
      <c r="AV30" s="32"/>
      <c r="AW30" s="33"/>
      <c r="AX30" s="36"/>
      <c r="AY30" s="41"/>
    </row>
    <row r="31" spans="1:51" ht="9.9499999999999993" customHeight="1">
      <c r="A31" s="209"/>
      <c r="B31" s="213" t="s">
        <v>37</v>
      </c>
      <c r="C31" s="15"/>
      <c r="D31" s="16"/>
      <c r="E31" s="17"/>
      <c r="F31" s="18"/>
      <c r="G31" s="19"/>
      <c r="H31" s="20"/>
      <c r="I31" s="21"/>
      <c r="J31" s="22"/>
      <c r="K31" s="15"/>
      <c r="L31" s="16"/>
      <c r="M31" s="17"/>
      <c r="N31" s="37"/>
      <c r="O31" s="19"/>
      <c r="P31" s="20"/>
      <c r="Q31" s="21"/>
      <c r="R31" s="22"/>
      <c r="S31" s="15"/>
      <c r="T31" s="16"/>
      <c r="U31" s="17"/>
      <c r="V31" s="23"/>
      <c r="W31" s="19"/>
      <c r="X31" s="20"/>
      <c r="Y31" s="21"/>
      <c r="Z31" s="22"/>
      <c r="AA31" s="15"/>
      <c r="AB31" s="16"/>
      <c r="AC31" s="17"/>
      <c r="AD31" s="18"/>
      <c r="AE31" s="19"/>
      <c r="AF31" s="20"/>
      <c r="AG31" s="21"/>
      <c r="AH31" s="22"/>
      <c r="AI31" s="15"/>
      <c r="AJ31" s="16"/>
      <c r="AK31" s="17"/>
      <c r="AL31" s="18"/>
      <c r="AM31" s="19"/>
      <c r="AN31" s="20"/>
      <c r="AO31" s="21"/>
      <c r="AP31" s="22"/>
      <c r="AQ31" s="15">
        <v>1</v>
      </c>
      <c r="AR31" s="16">
        <v>20</v>
      </c>
      <c r="AS31" s="17"/>
      <c r="AT31" s="18"/>
      <c r="AU31" s="19"/>
      <c r="AV31" s="20"/>
      <c r="AW31" s="21">
        <f t="shared" ref="AW31" si="39">AQ31+AS31+AU31</f>
        <v>1</v>
      </c>
      <c r="AX31" s="38">
        <f t="shared" si="27"/>
        <v>20</v>
      </c>
      <c r="AY31" s="25"/>
    </row>
    <row r="32" spans="1:51" ht="9.9499999999999993" customHeight="1">
      <c r="A32" s="209"/>
      <c r="B32" s="205"/>
      <c r="C32" s="27"/>
      <c r="D32" s="28"/>
      <c r="E32" s="29"/>
      <c r="F32" s="30"/>
      <c r="G32" s="31"/>
      <c r="H32" s="32"/>
      <c r="I32" s="33"/>
      <c r="J32" s="34"/>
      <c r="K32" s="43"/>
      <c r="L32" s="28"/>
      <c r="M32" s="29"/>
      <c r="N32" s="39"/>
      <c r="O32" s="31"/>
      <c r="P32" s="32"/>
      <c r="Q32" s="33"/>
      <c r="R32" s="34"/>
      <c r="S32" s="33"/>
      <c r="T32" s="28"/>
      <c r="U32" s="29"/>
      <c r="V32" s="35"/>
      <c r="W32" s="31"/>
      <c r="X32" s="32"/>
      <c r="Y32" s="33"/>
      <c r="Z32" s="34"/>
      <c r="AA32" s="33"/>
      <c r="AB32" s="28"/>
      <c r="AC32" s="29"/>
      <c r="AD32" s="30"/>
      <c r="AE32" s="31"/>
      <c r="AF32" s="32"/>
      <c r="AG32" s="33"/>
      <c r="AH32" s="34"/>
      <c r="AI32" s="33"/>
      <c r="AJ32" s="28"/>
      <c r="AK32" s="29"/>
      <c r="AL32" s="30"/>
      <c r="AM32" s="31"/>
      <c r="AN32" s="32"/>
      <c r="AO32" s="33"/>
      <c r="AP32" s="34"/>
      <c r="AQ32" s="33"/>
      <c r="AR32" s="28"/>
      <c r="AS32" s="29"/>
      <c r="AT32" s="30"/>
      <c r="AU32" s="31"/>
      <c r="AV32" s="32"/>
      <c r="AW32" s="33"/>
      <c r="AX32" s="36"/>
      <c r="AY32" s="25"/>
    </row>
    <row r="33" spans="1:51" ht="9.9499999999999993" customHeight="1">
      <c r="A33" s="209"/>
      <c r="B33" s="213" t="s">
        <v>38</v>
      </c>
      <c r="C33" s="15"/>
      <c r="D33" s="16"/>
      <c r="E33" s="17"/>
      <c r="F33" s="18"/>
      <c r="G33" s="19"/>
      <c r="H33" s="20"/>
      <c r="I33" s="21"/>
      <c r="J33" s="22"/>
      <c r="K33" s="44"/>
      <c r="L33" s="16"/>
      <c r="M33" s="17"/>
      <c r="N33" s="37"/>
      <c r="O33" s="19"/>
      <c r="P33" s="20"/>
      <c r="Q33" s="21"/>
      <c r="R33" s="22"/>
      <c r="S33" s="15"/>
      <c r="T33" s="16"/>
      <c r="U33" s="17"/>
      <c r="V33" s="23"/>
      <c r="W33" s="19"/>
      <c r="X33" s="20"/>
      <c r="Y33" s="21"/>
      <c r="Z33" s="22"/>
      <c r="AA33" s="15"/>
      <c r="AB33" s="16"/>
      <c r="AC33" s="17"/>
      <c r="AD33" s="18"/>
      <c r="AE33" s="19"/>
      <c r="AF33" s="20"/>
      <c r="AG33" s="21"/>
      <c r="AH33" s="22"/>
      <c r="AI33" s="15"/>
      <c r="AJ33" s="16"/>
      <c r="AK33" s="17"/>
      <c r="AL33" s="18"/>
      <c r="AM33" s="19"/>
      <c r="AN33" s="20"/>
      <c r="AO33" s="21"/>
      <c r="AP33" s="22"/>
      <c r="AQ33" s="15"/>
      <c r="AR33" s="16"/>
      <c r="AS33" s="17"/>
      <c r="AT33" s="18"/>
      <c r="AU33" s="19"/>
      <c r="AV33" s="20"/>
      <c r="AW33" s="21"/>
      <c r="AX33" s="38"/>
      <c r="AY33" s="25"/>
    </row>
    <row r="34" spans="1:51" ht="9.9499999999999993" customHeight="1">
      <c r="A34" s="209"/>
      <c r="B34" s="205"/>
      <c r="C34" s="33"/>
      <c r="D34" s="28"/>
      <c r="E34" s="29"/>
      <c r="F34" s="30"/>
      <c r="G34" s="31"/>
      <c r="H34" s="32"/>
      <c r="I34" s="33"/>
      <c r="J34" s="34"/>
      <c r="K34" s="33"/>
      <c r="L34" s="28"/>
      <c r="M34" s="29"/>
      <c r="N34" s="39"/>
      <c r="O34" s="31"/>
      <c r="P34" s="32"/>
      <c r="Q34" s="33"/>
      <c r="R34" s="34"/>
      <c r="S34" s="33"/>
      <c r="T34" s="28"/>
      <c r="U34" s="29"/>
      <c r="V34" s="35"/>
      <c r="W34" s="31"/>
      <c r="X34" s="32"/>
      <c r="Y34" s="33"/>
      <c r="Z34" s="34"/>
      <c r="AA34" s="33"/>
      <c r="AB34" s="28"/>
      <c r="AC34" s="29"/>
      <c r="AD34" s="30"/>
      <c r="AE34" s="31"/>
      <c r="AF34" s="32"/>
      <c r="AG34" s="33"/>
      <c r="AH34" s="34"/>
      <c r="AI34" s="33"/>
      <c r="AJ34" s="28"/>
      <c r="AK34" s="29"/>
      <c r="AL34" s="30"/>
      <c r="AM34" s="31"/>
      <c r="AN34" s="32"/>
      <c r="AO34" s="33"/>
      <c r="AP34" s="34"/>
      <c r="AQ34" s="33"/>
      <c r="AR34" s="28"/>
      <c r="AS34" s="29"/>
      <c r="AT34" s="30"/>
      <c r="AU34" s="31"/>
      <c r="AV34" s="32"/>
      <c r="AW34" s="33"/>
      <c r="AX34" s="36"/>
      <c r="AY34" s="25"/>
    </row>
    <row r="35" spans="1:51" ht="9.9499999999999993" customHeight="1">
      <c r="A35" s="209"/>
      <c r="B35" s="213" t="s">
        <v>39</v>
      </c>
      <c r="C35" s="15"/>
      <c r="D35" s="16"/>
      <c r="E35" s="17"/>
      <c r="F35" s="18"/>
      <c r="G35" s="19"/>
      <c r="H35" s="20"/>
      <c r="I35" s="21"/>
      <c r="J35" s="22"/>
      <c r="K35" s="15"/>
      <c r="L35" s="16"/>
      <c r="M35" s="17"/>
      <c r="N35" s="37"/>
      <c r="O35" s="19"/>
      <c r="P35" s="20"/>
      <c r="Q35" s="21"/>
      <c r="R35" s="22"/>
      <c r="S35" s="15"/>
      <c r="T35" s="16"/>
      <c r="U35" s="17"/>
      <c r="V35" s="23"/>
      <c r="W35" s="19"/>
      <c r="X35" s="20"/>
      <c r="Y35" s="21"/>
      <c r="Z35" s="22"/>
      <c r="AA35" s="15"/>
      <c r="AB35" s="16"/>
      <c r="AC35" s="17"/>
      <c r="AD35" s="18"/>
      <c r="AE35" s="19"/>
      <c r="AF35" s="20"/>
      <c r="AG35" s="21"/>
      <c r="AH35" s="22"/>
      <c r="AI35" s="15"/>
      <c r="AJ35" s="16"/>
      <c r="AK35" s="17"/>
      <c r="AL35" s="18"/>
      <c r="AM35" s="19"/>
      <c r="AN35" s="20"/>
      <c r="AO35" s="21"/>
      <c r="AP35" s="22"/>
      <c r="AQ35" s="15"/>
      <c r="AR35" s="16"/>
      <c r="AS35" s="17"/>
      <c r="AT35" s="18"/>
      <c r="AU35" s="19"/>
      <c r="AV35" s="20"/>
      <c r="AW35" s="21"/>
      <c r="AX35" s="38"/>
      <c r="AY35" s="25"/>
    </row>
    <row r="36" spans="1:51" ht="9.9499999999999993" customHeight="1">
      <c r="A36" s="209"/>
      <c r="B36" s="205"/>
      <c r="C36" s="27"/>
      <c r="D36" s="28"/>
      <c r="E36" s="29"/>
      <c r="F36" s="30"/>
      <c r="G36" s="31"/>
      <c r="H36" s="32"/>
      <c r="I36" s="33"/>
      <c r="J36" s="34"/>
      <c r="K36" s="33"/>
      <c r="L36" s="28"/>
      <c r="M36" s="29"/>
      <c r="N36" s="39"/>
      <c r="O36" s="31"/>
      <c r="P36" s="32"/>
      <c r="Q36" s="33"/>
      <c r="R36" s="34"/>
      <c r="S36" s="33"/>
      <c r="T36" s="28"/>
      <c r="U36" s="29"/>
      <c r="V36" s="35"/>
      <c r="W36" s="31"/>
      <c r="X36" s="32"/>
      <c r="Y36" s="33"/>
      <c r="Z36" s="34"/>
      <c r="AA36" s="33"/>
      <c r="AB36" s="28"/>
      <c r="AC36" s="29"/>
      <c r="AD36" s="30"/>
      <c r="AE36" s="31"/>
      <c r="AF36" s="32"/>
      <c r="AG36" s="33"/>
      <c r="AH36" s="34"/>
      <c r="AI36" s="33"/>
      <c r="AJ36" s="28"/>
      <c r="AK36" s="29"/>
      <c r="AL36" s="30"/>
      <c r="AM36" s="31"/>
      <c r="AN36" s="32"/>
      <c r="AO36" s="33"/>
      <c r="AP36" s="34"/>
      <c r="AQ36" s="33"/>
      <c r="AR36" s="28"/>
      <c r="AS36" s="29"/>
      <c r="AT36" s="30"/>
      <c r="AU36" s="31"/>
      <c r="AV36" s="32"/>
      <c r="AW36" s="33"/>
      <c r="AX36" s="36"/>
      <c r="AY36" s="25"/>
    </row>
    <row r="37" spans="1:51" ht="9.9499999999999993" customHeight="1">
      <c r="A37" s="209"/>
      <c r="B37" s="213" t="s">
        <v>40</v>
      </c>
      <c r="C37" s="15"/>
      <c r="D37" s="16"/>
      <c r="E37" s="17">
        <v>1</v>
      </c>
      <c r="F37" s="18">
        <v>0.3</v>
      </c>
      <c r="G37" s="19">
        <v>1</v>
      </c>
      <c r="H37" s="20">
        <v>95</v>
      </c>
      <c r="I37" s="21">
        <f t="shared" ref="I37:J49" si="40">C37+E37+G37</f>
        <v>2</v>
      </c>
      <c r="J37" s="22">
        <f t="shared" si="40"/>
        <v>95.3</v>
      </c>
      <c r="K37" s="15">
        <v>1</v>
      </c>
      <c r="L37" s="16">
        <v>14</v>
      </c>
      <c r="M37" s="17">
        <v>3</v>
      </c>
      <c r="N37" s="37">
        <v>40</v>
      </c>
      <c r="O37" s="19">
        <v>1</v>
      </c>
      <c r="P37" s="20">
        <v>30</v>
      </c>
      <c r="Q37" s="21">
        <f t="shared" ref="Q37" si="41">K37+M37+O37</f>
        <v>5</v>
      </c>
      <c r="R37" s="22">
        <f>L37+N37+P37</f>
        <v>84</v>
      </c>
      <c r="S37" s="15">
        <v>2</v>
      </c>
      <c r="T37" s="16">
        <v>45</v>
      </c>
      <c r="U37" s="17">
        <v>12</v>
      </c>
      <c r="V37" s="23">
        <v>813</v>
      </c>
      <c r="W37" s="19">
        <v>1</v>
      </c>
      <c r="X37" s="20">
        <v>116</v>
      </c>
      <c r="Y37" s="21">
        <f>S37+U37+W37</f>
        <v>15</v>
      </c>
      <c r="Z37" s="22">
        <f t="shared" si="26"/>
        <v>974</v>
      </c>
      <c r="AA37" s="15"/>
      <c r="AB37" s="16"/>
      <c r="AC37" s="17"/>
      <c r="AD37" s="18"/>
      <c r="AE37" s="19"/>
      <c r="AF37" s="20"/>
      <c r="AG37" s="21"/>
      <c r="AH37" s="22"/>
      <c r="AI37" s="15"/>
      <c r="AJ37" s="16"/>
      <c r="AK37" s="17"/>
      <c r="AL37" s="18"/>
      <c r="AM37" s="19"/>
      <c r="AN37" s="20"/>
      <c r="AO37" s="21"/>
      <c r="AP37" s="22"/>
      <c r="AQ37" s="15"/>
      <c r="AR37" s="16"/>
      <c r="AS37" s="17">
        <v>6</v>
      </c>
      <c r="AT37" s="18" t="s">
        <v>41</v>
      </c>
      <c r="AU37" s="19">
        <v>2</v>
      </c>
      <c r="AV37" s="20">
        <v>936</v>
      </c>
      <c r="AW37" s="21">
        <f t="shared" ref="AW37" si="42">AQ37+AS37+AU37</f>
        <v>8</v>
      </c>
      <c r="AX37" s="38">
        <f t="shared" si="27"/>
        <v>1092</v>
      </c>
      <c r="AY37" s="25"/>
    </row>
    <row r="38" spans="1:51" ht="9.9499999999999993" customHeight="1">
      <c r="A38" s="209"/>
      <c r="B38" s="217"/>
      <c r="C38" s="33"/>
      <c r="D38" s="28"/>
      <c r="E38" s="29"/>
      <c r="F38" s="30"/>
      <c r="G38" s="31"/>
      <c r="H38" s="32"/>
      <c r="I38" s="33"/>
      <c r="J38" s="34"/>
      <c r="K38" s="33"/>
      <c r="L38" s="28"/>
      <c r="M38" s="29"/>
      <c r="N38" s="39"/>
      <c r="O38" s="31"/>
      <c r="P38" s="32"/>
      <c r="Q38" s="33"/>
      <c r="R38" s="34"/>
      <c r="S38" s="33"/>
      <c r="T38" s="28"/>
      <c r="U38" s="29"/>
      <c r="V38" s="35"/>
      <c r="W38" s="31"/>
      <c r="X38" s="32"/>
      <c r="Y38" s="33"/>
      <c r="Z38" s="34"/>
      <c r="AA38" s="33"/>
      <c r="AB38" s="28"/>
      <c r="AC38" s="29"/>
      <c r="AD38" s="30"/>
      <c r="AE38" s="31"/>
      <c r="AF38" s="32"/>
      <c r="AG38" s="33"/>
      <c r="AH38" s="34"/>
      <c r="AI38" s="33"/>
      <c r="AJ38" s="28"/>
      <c r="AK38" s="29"/>
      <c r="AL38" s="30"/>
      <c r="AM38" s="31"/>
      <c r="AN38" s="32"/>
      <c r="AO38" s="33"/>
      <c r="AP38" s="34"/>
      <c r="AQ38" s="33"/>
      <c r="AR38" s="28"/>
      <c r="AS38" s="29"/>
      <c r="AT38" s="30"/>
      <c r="AU38" s="31"/>
      <c r="AV38" s="32"/>
      <c r="AW38" s="33"/>
      <c r="AX38" s="36"/>
      <c r="AY38" s="25"/>
    </row>
    <row r="39" spans="1:51" ht="9.9499999999999993" customHeight="1">
      <c r="A39" s="209"/>
      <c r="B39" s="205" t="s">
        <v>42</v>
      </c>
      <c r="C39" s="15"/>
      <c r="D39" s="16"/>
      <c r="E39" s="17"/>
      <c r="F39" s="18"/>
      <c r="G39" s="19"/>
      <c r="H39" s="20"/>
      <c r="I39" s="21"/>
      <c r="J39" s="22"/>
      <c r="K39" s="15"/>
      <c r="L39" s="16"/>
      <c r="M39" s="17"/>
      <c r="N39" s="37"/>
      <c r="O39" s="19"/>
      <c r="P39" s="20"/>
      <c r="Q39" s="21"/>
      <c r="R39" s="22"/>
      <c r="S39" s="15"/>
      <c r="T39" s="16"/>
      <c r="U39" s="17"/>
      <c r="V39" s="23"/>
      <c r="W39" s="19"/>
      <c r="X39" s="20"/>
      <c r="Y39" s="21"/>
      <c r="Z39" s="22"/>
      <c r="AA39" s="15"/>
      <c r="AB39" s="16"/>
      <c r="AC39" s="17"/>
      <c r="AD39" s="18"/>
      <c r="AE39" s="19"/>
      <c r="AF39" s="20"/>
      <c r="AG39" s="21"/>
      <c r="AH39" s="22"/>
      <c r="AI39" s="15"/>
      <c r="AJ39" s="16"/>
      <c r="AK39" s="17"/>
      <c r="AL39" s="18"/>
      <c r="AM39" s="19"/>
      <c r="AN39" s="20"/>
      <c r="AO39" s="21"/>
      <c r="AP39" s="22"/>
      <c r="AQ39" s="15"/>
      <c r="AR39" s="16"/>
      <c r="AS39" s="17"/>
      <c r="AT39" s="18"/>
      <c r="AU39" s="19"/>
      <c r="AV39" s="20"/>
      <c r="AW39" s="21"/>
      <c r="AX39" s="38"/>
      <c r="AY39" s="25"/>
    </row>
    <row r="40" spans="1:51" ht="9.9499999999999993" customHeight="1">
      <c r="A40" s="209"/>
      <c r="B40" s="206"/>
      <c r="C40" s="27"/>
      <c r="D40" s="28"/>
      <c r="E40" s="29"/>
      <c r="F40" s="30"/>
      <c r="G40" s="31"/>
      <c r="H40" s="32"/>
      <c r="I40" s="33"/>
      <c r="J40" s="34"/>
      <c r="K40" s="33"/>
      <c r="L40" s="28"/>
      <c r="M40" s="29"/>
      <c r="N40" s="39"/>
      <c r="O40" s="31"/>
      <c r="P40" s="32"/>
      <c r="Q40" s="33"/>
      <c r="R40" s="34"/>
      <c r="S40" s="33"/>
      <c r="T40" s="28"/>
      <c r="U40" s="29"/>
      <c r="V40" s="35"/>
      <c r="W40" s="31"/>
      <c r="X40" s="32"/>
      <c r="Y40" s="33"/>
      <c r="Z40" s="34"/>
      <c r="AA40" s="33"/>
      <c r="AB40" s="28"/>
      <c r="AC40" s="29"/>
      <c r="AD40" s="30"/>
      <c r="AE40" s="31"/>
      <c r="AF40" s="32"/>
      <c r="AG40" s="33"/>
      <c r="AH40" s="34"/>
      <c r="AI40" s="33"/>
      <c r="AJ40" s="28"/>
      <c r="AK40" s="29"/>
      <c r="AL40" s="30"/>
      <c r="AM40" s="31"/>
      <c r="AN40" s="32"/>
      <c r="AO40" s="33"/>
      <c r="AP40" s="34"/>
      <c r="AQ40" s="33"/>
      <c r="AR40" s="28"/>
      <c r="AS40" s="29"/>
      <c r="AT40" s="30"/>
      <c r="AU40" s="31"/>
      <c r="AV40" s="32"/>
      <c r="AW40" s="33"/>
      <c r="AX40" s="36"/>
      <c r="AY40" s="42"/>
    </row>
    <row r="41" spans="1:51" ht="9.9499999999999993" customHeight="1">
      <c r="A41" s="209"/>
      <c r="B41" s="213" t="s">
        <v>43</v>
      </c>
      <c r="C41" s="15"/>
      <c r="D41" s="16"/>
      <c r="E41" s="17"/>
      <c r="F41" s="18"/>
      <c r="G41" s="19"/>
      <c r="H41" s="20"/>
      <c r="I41" s="21"/>
      <c r="J41" s="22"/>
      <c r="K41" s="15"/>
      <c r="L41" s="16"/>
      <c r="M41" s="17"/>
      <c r="N41" s="37"/>
      <c r="O41" s="19"/>
      <c r="P41" s="20"/>
      <c r="Q41" s="21"/>
      <c r="R41" s="22"/>
      <c r="S41" s="15">
        <v>3</v>
      </c>
      <c r="T41" s="16">
        <v>23</v>
      </c>
      <c r="U41" s="17">
        <v>5</v>
      </c>
      <c r="V41" s="23">
        <v>47</v>
      </c>
      <c r="W41" s="19"/>
      <c r="X41" s="20"/>
      <c r="Y41" s="21">
        <f t="shared" ref="Y41:Z53" si="43">S41+U41+W41</f>
        <v>8</v>
      </c>
      <c r="Z41" s="22">
        <f t="shared" si="43"/>
        <v>70</v>
      </c>
      <c r="AA41" s="15"/>
      <c r="AB41" s="16"/>
      <c r="AC41" s="17"/>
      <c r="AD41" s="18"/>
      <c r="AE41" s="19"/>
      <c r="AF41" s="20"/>
      <c r="AG41" s="21"/>
      <c r="AH41" s="22"/>
      <c r="AI41" s="15"/>
      <c r="AJ41" s="16"/>
      <c r="AK41" s="17"/>
      <c r="AL41" s="18"/>
      <c r="AM41" s="19"/>
      <c r="AN41" s="20"/>
      <c r="AO41" s="21"/>
      <c r="AP41" s="22"/>
      <c r="AQ41" s="15"/>
      <c r="AR41" s="16"/>
      <c r="AS41" s="17">
        <v>5</v>
      </c>
      <c r="AT41" s="18" t="s">
        <v>44</v>
      </c>
      <c r="AU41" s="19"/>
      <c r="AV41" s="20"/>
      <c r="AW41" s="21">
        <f t="shared" ref="AW41:AX53" si="44">AQ41+AS41+AU41</f>
        <v>5</v>
      </c>
      <c r="AX41" s="38">
        <f t="shared" si="44"/>
        <v>105</v>
      </c>
      <c r="AY41" s="25"/>
    </row>
    <row r="42" spans="1:51" ht="9.9499999999999993" customHeight="1">
      <c r="A42" s="209"/>
      <c r="B42" s="205"/>
      <c r="C42" s="33"/>
      <c r="D42" s="28"/>
      <c r="E42" s="29"/>
      <c r="F42" s="30"/>
      <c r="G42" s="31"/>
      <c r="H42" s="32"/>
      <c r="I42" s="33"/>
      <c r="J42" s="34"/>
      <c r="K42" s="33"/>
      <c r="L42" s="28"/>
      <c r="M42" s="29"/>
      <c r="N42" s="39"/>
      <c r="O42" s="31"/>
      <c r="P42" s="32"/>
      <c r="Q42" s="33"/>
      <c r="R42" s="34"/>
      <c r="S42" s="33"/>
      <c r="T42" s="28"/>
      <c r="U42" s="29"/>
      <c r="V42" s="35"/>
      <c r="W42" s="31"/>
      <c r="X42" s="32"/>
      <c r="Y42" s="33"/>
      <c r="Z42" s="34"/>
      <c r="AA42" s="33"/>
      <c r="AB42" s="28"/>
      <c r="AC42" s="29"/>
      <c r="AD42" s="30"/>
      <c r="AE42" s="31"/>
      <c r="AF42" s="32"/>
      <c r="AG42" s="33"/>
      <c r="AH42" s="34"/>
      <c r="AI42" s="33"/>
      <c r="AJ42" s="28"/>
      <c r="AK42" s="29"/>
      <c r="AL42" s="30"/>
      <c r="AM42" s="31"/>
      <c r="AN42" s="32"/>
      <c r="AO42" s="33"/>
      <c r="AP42" s="34"/>
      <c r="AQ42" s="33"/>
      <c r="AR42" s="28"/>
      <c r="AS42" s="29"/>
      <c r="AT42" s="30"/>
      <c r="AU42" s="31"/>
      <c r="AV42" s="32"/>
      <c r="AW42" s="33"/>
      <c r="AX42" s="36"/>
      <c r="AY42" s="25"/>
    </row>
    <row r="43" spans="1:51" ht="9.9499999999999993" customHeight="1">
      <c r="A43" s="209"/>
      <c r="B43" s="212" t="s">
        <v>45</v>
      </c>
      <c r="C43" s="15"/>
      <c r="D43" s="16"/>
      <c r="E43" s="17"/>
      <c r="F43" s="18"/>
      <c r="G43" s="19"/>
      <c r="H43" s="20"/>
      <c r="I43" s="21"/>
      <c r="J43" s="22"/>
      <c r="K43" s="15"/>
      <c r="L43" s="16"/>
      <c r="M43" s="17"/>
      <c r="N43" s="37"/>
      <c r="O43" s="19"/>
      <c r="P43" s="20"/>
      <c r="Q43" s="21"/>
      <c r="R43" s="22"/>
      <c r="S43" s="15"/>
      <c r="T43" s="16"/>
      <c r="U43" s="17"/>
      <c r="V43" s="23"/>
      <c r="W43" s="19"/>
      <c r="X43" s="20"/>
      <c r="Y43" s="21"/>
      <c r="Z43" s="22"/>
      <c r="AA43" s="15"/>
      <c r="AB43" s="16"/>
      <c r="AC43" s="17"/>
      <c r="AD43" s="18"/>
      <c r="AE43" s="19"/>
      <c r="AF43" s="20"/>
      <c r="AG43" s="21"/>
      <c r="AH43" s="22"/>
      <c r="AI43" s="15"/>
      <c r="AJ43" s="16"/>
      <c r="AK43" s="17"/>
      <c r="AL43" s="18"/>
      <c r="AM43" s="19"/>
      <c r="AN43" s="20"/>
      <c r="AO43" s="21"/>
      <c r="AP43" s="22"/>
      <c r="AQ43" s="15">
        <v>1</v>
      </c>
      <c r="AR43" s="16">
        <v>30</v>
      </c>
      <c r="AS43" s="17">
        <v>1</v>
      </c>
      <c r="AT43" s="18" t="s">
        <v>46</v>
      </c>
      <c r="AU43" s="19"/>
      <c r="AV43" s="20"/>
      <c r="AW43" s="21">
        <f t="shared" ref="AW43" si="45">AQ43+AS43+AU43</f>
        <v>2</v>
      </c>
      <c r="AX43" s="38">
        <f t="shared" si="44"/>
        <v>40</v>
      </c>
      <c r="AY43" s="25"/>
    </row>
    <row r="44" spans="1:51" ht="9.9499999999999993" customHeight="1">
      <c r="A44" s="209"/>
      <c r="B44" s="212"/>
      <c r="C44" s="27"/>
      <c r="D44" s="28"/>
      <c r="E44" s="29"/>
      <c r="F44" s="30"/>
      <c r="G44" s="31"/>
      <c r="H44" s="32"/>
      <c r="I44" s="33"/>
      <c r="J44" s="34"/>
      <c r="K44" s="33"/>
      <c r="L44" s="28"/>
      <c r="M44" s="29"/>
      <c r="N44" s="39"/>
      <c r="O44" s="31"/>
      <c r="P44" s="32"/>
      <c r="Q44" s="33"/>
      <c r="R44" s="34"/>
      <c r="S44" s="33"/>
      <c r="T44" s="28"/>
      <c r="U44" s="29"/>
      <c r="V44" s="35"/>
      <c r="W44" s="31"/>
      <c r="X44" s="32"/>
      <c r="Y44" s="33"/>
      <c r="Z44" s="34"/>
      <c r="AA44" s="33"/>
      <c r="AB44" s="28"/>
      <c r="AC44" s="29"/>
      <c r="AD44" s="30"/>
      <c r="AE44" s="31"/>
      <c r="AF44" s="32"/>
      <c r="AG44" s="33"/>
      <c r="AH44" s="34"/>
      <c r="AI44" s="33"/>
      <c r="AJ44" s="28"/>
      <c r="AK44" s="29"/>
      <c r="AL44" s="30"/>
      <c r="AM44" s="31"/>
      <c r="AN44" s="32"/>
      <c r="AO44" s="33"/>
      <c r="AP44" s="34"/>
      <c r="AQ44" s="33"/>
      <c r="AR44" s="28"/>
      <c r="AS44" s="29"/>
      <c r="AT44" s="30"/>
      <c r="AU44" s="31"/>
      <c r="AV44" s="32"/>
      <c r="AW44" s="33"/>
      <c r="AX44" s="36"/>
      <c r="AY44" s="25"/>
    </row>
    <row r="45" spans="1:51" ht="9.9499999999999993" customHeight="1">
      <c r="A45" s="209"/>
      <c r="B45" s="213" t="s">
        <v>47</v>
      </c>
      <c r="C45" s="15"/>
      <c r="D45" s="16"/>
      <c r="E45" s="17"/>
      <c r="F45" s="18"/>
      <c r="G45" s="19"/>
      <c r="H45" s="20"/>
      <c r="I45" s="21"/>
      <c r="J45" s="22"/>
      <c r="K45" s="15"/>
      <c r="L45" s="16"/>
      <c r="M45" s="17"/>
      <c r="N45" s="37"/>
      <c r="O45" s="19"/>
      <c r="P45" s="20"/>
      <c r="Q45" s="21"/>
      <c r="R45" s="22"/>
      <c r="S45" s="15">
        <v>1</v>
      </c>
      <c r="T45" s="16">
        <v>10</v>
      </c>
      <c r="U45" s="17">
        <v>2</v>
      </c>
      <c r="V45" s="23">
        <v>60</v>
      </c>
      <c r="W45" s="19"/>
      <c r="X45" s="20"/>
      <c r="Y45" s="21">
        <f t="shared" ref="Y45" si="46">S45+U45+W45</f>
        <v>3</v>
      </c>
      <c r="Z45" s="22">
        <f t="shared" si="43"/>
        <v>70</v>
      </c>
      <c r="AA45" s="15"/>
      <c r="AB45" s="16"/>
      <c r="AC45" s="17"/>
      <c r="AD45" s="18"/>
      <c r="AE45" s="19"/>
      <c r="AF45" s="20"/>
      <c r="AG45" s="21"/>
      <c r="AH45" s="22"/>
      <c r="AI45" s="15"/>
      <c r="AJ45" s="16"/>
      <c r="AK45" s="17"/>
      <c r="AL45" s="18"/>
      <c r="AM45" s="19"/>
      <c r="AN45" s="20"/>
      <c r="AO45" s="21"/>
      <c r="AP45" s="22"/>
      <c r="AQ45" s="15">
        <v>1</v>
      </c>
      <c r="AR45" s="16">
        <v>10</v>
      </c>
      <c r="AS45" s="17"/>
      <c r="AT45" s="18"/>
      <c r="AU45" s="19"/>
      <c r="AV45" s="20"/>
      <c r="AW45" s="21">
        <f t="shared" ref="AW45" si="47">AQ45+AS45+AU45</f>
        <v>1</v>
      </c>
      <c r="AX45" s="38">
        <f t="shared" si="44"/>
        <v>10</v>
      </c>
      <c r="AY45" s="25"/>
    </row>
    <row r="46" spans="1:51" ht="9.9499999999999993" customHeight="1">
      <c r="A46" s="209"/>
      <c r="B46" s="205"/>
      <c r="C46" s="33"/>
      <c r="D46" s="28"/>
      <c r="E46" s="29"/>
      <c r="F46" s="30"/>
      <c r="G46" s="31"/>
      <c r="H46" s="32"/>
      <c r="I46" s="33"/>
      <c r="J46" s="34"/>
      <c r="K46" s="33"/>
      <c r="L46" s="28"/>
      <c r="M46" s="29"/>
      <c r="N46" s="39"/>
      <c r="O46" s="31"/>
      <c r="P46" s="32"/>
      <c r="Q46" s="33"/>
      <c r="R46" s="34"/>
      <c r="S46" s="33"/>
      <c r="T46" s="28"/>
      <c r="U46" s="29"/>
      <c r="V46" s="35"/>
      <c r="W46" s="31"/>
      <c r="X46" s="32"/>
      <c r="Y46" s="33"/>
      <c r="Z46" s="34"/>
      <c r="AA46" s="33"/>
      <c r="AB46" s="28"/>
      <c r="AC46" s="29"/>
      <c r="AD46" s="30"/>
      <c r="AE46" s="31"/>
      <c r="AF46" s="32"/>
      <c r="AG46" s="33"/>
      <c r="AH46" s="34"/>
      <c r="AI46" s="33"/>
      <c r="AJ46" s="28"/>
      <c r="AK46" s="29"/>
      <c r="AL46" s="30"/>
      <c r="AM46" s="31"/>
      <c r="AN46" s="32"/>
      <c r="AO46" s="33"/>
      <c r="AP46" s="34"/>
      <c r="AQ46" s="33"/>
      <c r="AR46" s="28"/>
      <c r="AS46" s="29"/>
      <c r="AT46" s="30"/>
      <c r="AU46" s="31"/>
      <c r="AV46" s="32"/>
      <c r="AW46" s="33"/>
      <c r="AX46" s="36"/>
      <c r="AY46" s="25"/>
    </row>
    <row r="47" spans="1:51" ht="9.9499999999999993" customHeight="1">
      <c r="A47" s="209"/>
      <c r="B47" s="212" t="s">
        <v>48</v>
      </c>
      <c r="C47" s="15"/>
      <c r="D47" s="16"/>
      <c r="E47" s="17"/>
      <c r="F47" s="18"/>
      <c r="G47" s="19"/>
      <c r="H47" s="20"/>
      <c r="I47" s="21"/>
      <c r="J47" s="22"/>
      <c r="K47" s="15"/>
      <c r="L47" s="16"/>
      <c r="M47" s="17"/>
      <c r="N47" s="37"/>
      <c r="O47" s="19"/>
      <c r="P47" s="20"/>
      <c r="Q47" s="21"/>
      <c r="R47" s="22"/>
      <c r="S47" s="15"/>
      <c r="T47" s="16"/>
      <c r="U47" s="17">
        <v>3</v>
      </c>
      <c r="V47" s="23">
        <v>181</v>
      </c>
      <c r="W47" s="19">
        <v>1</v>
      </c>
      <c r="X47" s="20">
        <v>20</v>
      </c>
      <c r="Y47" s="21">
        <f t="shared" ref="Y47" si="48">S47+U47+W47</f>
        <v>4</v>
      </c>
      <c r="Z47" s="22">
        <f t="shared" si="43"/>
        <v>201</v>
      </c>
      <c r="AA47" s="15"/>
      <c r="AB47" s="16"/>
      <c r="AC47" s="17"/>
      <c r="AD47" s="18"/>
      <c r="AE47" s="19"/>
      <c r="AF47" s="20"/>
      <c r="AG47" s="21"/>
      <c r="AH47" s="22"/>
      <c r="AI47" s="15"/>
      <c r="AJ47" s="16"/>
      <c r="AK47" s="17"/>
      <c r="AL47" s="18"/>
      <c r="AM47" s="19"/>
      <c r="AN47" s="20"/>
      <c r="AO47" s="21"/>
      <c r="AP47" s="22"/>
      <c r="AQ47" s="15"/>
      <c r="AR47" s="16"/>
      <c r="AS47" s="17"/>
      <c r="AT47" s="18"/>
      <c r="AU47" s="19">
        <v>1</v>
      </c>
      <c r="AV47" s="20">
        <v>95</v>
      </c>
      <c r="AW47" s="21">
        <f t="shared" ref="AW47" si="49">AQ47+AS47+AU47</f>
        <v>1</v>
      </c>
      <c r="AX47" s="38">
        <f t="shared" si="44"/>
        <v>95</v>
      </c>
      <c r="AY47" s="25"/>
    </row>
    <row r="48" spans="1:51" ht="9.9499999999999993" customHeight="1">
      <c r="A48" s="209"/>
      <c r="B48" s="212"/>
      <c r="C48" s="27"/>
      <c r="D48" s="28"/>
      <c r="E48" s="29"/>
      <c r="F48" s="30"/>
      <c r="G48" s="31"/>
      <c r="H48" s="32"/>
      <c r="I48" s="33"/>
      <c r="J48" s="34"/>
      <c r="K48" s="33"/>
      <c r="L48" s="28"/>
      <c r="M48" s="29"/>
      <c r="N48" s="39"/>
      <c r="O48" s="31"/>
      <c r="P48" s="32"/>
      <c r="Q48" s="33"/>
      <c r="R48" s="34"/>
      <c r="S48" s="33"/>
      <c r="T48" s="28"/>
      <c r="U48" s="29"/>
      <c r="V48" s="35"/>
      <c r="W48" s="31"/>
      <c r="X48" s="32"/>
      <c r="Y48" s="33"/>
      <c r="Z48" s="34"/>
      <c r="AA48" s="33"/>
      <c r="AB48" s="28"/>
      <c r="AC48" s="29"/>
      <c r="AD48" s="30"/>
      <c r="AE48" s="31"/>
      <c r="AF48" s="32"/>
      <c r="AG48" s="33"/>
      <c r="AH48" s="34"/>
      <c r="AI48" s="33"/>
      <c r="AJ48" s="28"/>
      <c r="AK48" s="29"/>
      <c r="AL48" s="30"/>
      <c r="AM48" s="31"/>
      <c r="AN48" s="32"/>
      <c r="AO48" s="33"/>
      <c r="AP48" s="34"/>
      <c r="AQ48" s="33"/>
      <c r="AR48" s="28"/>
      <c r="AS48" s="29"/>
      <c r="AT48" s="30"/>
      <c r="AU48" s="31"/>
      <c r="AV48" s="32"/>
      <c r="AW48" s="33"/>
      <c r="AX48" s="36"/>
      <c r="AY48" s="25"/>
    </row>
    <row r="49" spans="1:51" ht="9.9499999999999993" customHeight="1">
      <c r="A49" s="209"/>
      <c r="B49" s="213" t="s">
        <v>49</v>
      </c>
      <c r="C49" s="15"/>
      <c r="D49" s="16"/>
      <c r="E49" s="17"/>
      <c r="F49" s="18"/>
      <c r="G49" s="19">
        <v>1</v>
      </c>
      <c r="H49" s="20">
        <v>35</v>
      </c>
      <c r="I49" s="21">
        <f t="shared" ref="I49" si="50">C49+E49+G49</f>
        <v>1</v>
      </c>
      <c r="J49" s="22">
        <f t="shared" si="40"/>
        <v>35</v>
      </c>
      <c r="K49" s="15"/>
      <c r="L49" s="16"/>
      <c r="M49" s="17"/>
      <c r="N49" s="37"/>
      <c r="O49" s="19">
        <v>1</v>
      </c>
      <c r="P49" s="20">
        <v>15</v>
      </c>
      <c r="Q49" s="21">
        <f t="shared" ref="Q49" si="51">K49+M49+O49</f>
        <v>1</v>
      </c>
      <c r="R49" s="22">
        <f>L49+N49+P49</f>
        <v>15</v>
      </c>
      <c r="S49" s="15"/>
      <c r="T49" s="16"/>
      <c r="U49" s="17">
        <v>1</v>
      </c>
      <c r="V49" s="23">
        <v>270</v>
      </c>
      <c r="W49" s="19"/>
      <c r="X49" s="20"/>
      <c r="Y49" s="21">
        <f t="shared" ref="Y49" si="52">S49+U49+W49</f>
        <v>1</v>
      </c>
      <c r="Z49" s="22">
        <f t="shared" si="43"/>
        <v>270</v>
      </c>
      <c r="AA49" s="15"/>
      <c r="AB49" s="16"/>
      <c r="AC49" s="17"/>
      <c r="AD49" s="18"/>
      <c r="AE49" s="19"/>
      <c r="AF49" s="20"/>
      <c r="AG49" s="21"/>
      <c r="AH49" s="22"/>
      <c r="AI49" s="15"/>
      <c r="AJ49" s="16"/>
      <c r="AK49" s="17"/>
      <c r="AL49" s="18"/>
      <c r="AM49" s="19"/>
      <c r="AN49" s="20"/>
      <c r="AO49" s="21"/>
      <c r="AP49" s="22"/>
      <c r="AQ49" s="15"/>
      <c r="AR49" s="16"/>
      <c r="AS49" s="17"/>
      <c r="AT49" s="18"/>
      <c r="AU49" s="19">
        <v>1</v>
      </c>
      <c r="AV49" s="20">
        <v>40</v>
      </c>
      <c r="AW49" s="21">
        <f t="shared" ref="AW49" si="53">AQ49+AS49+AU49</f>
        <v>1</v>
      </c>
      <c r="AX49" s="38">
        <f t="shared" si="44"/>
        <v>40</v>
      </c>
      <c r="AY49" s="25"/>
    </row>
    <row r="50" spans="1:51" ht="9.9499999999999993" customHeight="1">
      <c r="A50" s="209"/>
      <c r="B50" s="205"/>
      <c r="C50" s="33"/>
      <c r="D50" s="28"/>
      <c r="E50" s="29"/>
      <c r="F50" s="30"/>
      <c r="G50" s="31"/>
      <c r="H50" s="32"/>
      <c r="I50" s="33"/>
      <c r="J50" s="34"/>
      <c r="K50" s="33"/>
      <c r="L50" s="28"/>
      <c r="M50" s="29"/>
      <c r="N50" s="39"/>
      <c r="O50" s="31"/>
      <c r="P50" s="32"/>
      <c r="Q50" s="33"/>
      <c r="R50" s="34"/>
      <c r="S50" s="33"/>
      <c r="T50" s="28"/>
      <c r="U50" s="29"/>
      <c r="V50" s="35"/>
      <c r="W50" s="31"/>
      <c r="X50" s="32"/>
      <c r="Y50" s="33"/>
      <c r="Z50" s="34"/>
      <c r="AA50" s="33"/>
      <c r="AB50" s="28"/>
      <c r="AC50" s="29"/>
      <c r="AD50" s="30"/>
      <c r="AE50" s="31"/>
      <c r="AF50" s="32"/>
      <c r="AG50" s="33"/>
      <c r="AH50" s="34"/>
      <c r="AI50" s="33"/>
      <c r="AJ50" s="28"/>
      <c r="AK50" s="29"/>
      <c r="AL50" s="30"/>
      <c r="AM50" s="31"/>
      <c r="AN50" s="32"/>
      <c r="AO50" s="33"/>
      <c r="AP50" s="34"/>
      <c r="AQ50" s="33"/>
      <c r="AR50" s="28"/>
      <c r="AS50" s="29"/>
      <c r="AT50" s="30"/>
      <c r="AU50" s="31"/>
      <c r="AV50" s="32"/>
      <c r="AW50" s="33"/>
      <c r="AX50" s="36"/>
      <c r="AY50" s="25"/>
    </row>
    <row r="51" spans="1:51" ht="9.9499999999999993" customHeight="1">
      <c r="A51" s="209"/>
      <c r="B51" s="213" t="s">
        <v>50</v>
      </c>
      <c r="C51" s="15"/>
      <c r="D51" s="16"/>
      <c r="E51" s="17"/>
      <c r="F51" s="18"/>
      <c r="G51" s="19"/>
      <c r="H51" s="20"/>
      <c r="I51" s="21"/>
      <c r="J51" s="22"/>
      <c r="K51" s="15"/>
      <c r="L51" s="16"/>
      <c r="M51" s="17"/>
      <c r="N51" s="37"/>
      <c r="O51" s="19"/>
      <c r="P51" s="20"/>
      <c r="Q51" s="21"/>
      <c r="R51" s="22"/>
      <c r="S51" s="15"/>
      <c r="T51" s="16"/>
      <c r="U51" s="17"/>
      <c r="V51" s="23"/>
      <c r="W51" s="19"/>
      <c r="X51" s="20"/>
      <c r="Y51" s="21"/>
      <c r="Z51" s="22"/>
      <c r="AA51" s="15"/>
      <c r="AB51" s="16"/>
      <c r="AC51" s="17"/>
      <c r="AD51" s="18"/>
      <c r="AE51" s="19"/>
      <c r="AF51" s="20"/>
      <c r="AG51" s="21"/>
      <c r="AH51" s="22"/>
      <c r="AI51" s="15"/>
      <c r="AJ51" s="16"/>
      <c r="AK51" s="17"/>
      <c r="AL51" s="18"/>
      <c r="AM51" s="19"/>
      <c r="AN51" s="20"/>
      <c r="AO51" s="21"/>
      <c r="AP51" s="22"/>
      <c r="AQ51" s="15"/>
      <c r="AR51" s="16"/>
      <c r="AS51" s="17"/>
      <c r="AT51" s="18"/>
      <c r="AU51" s="19"/>
      <c r="AV51" s="20"/>
      <c r="AW51" s="21"/>
      <c r="AX51" s="38"/>
      <c r="AY51" s="25"/>
    </row>
    <row r="52" spans="1:51" ht="9.9499999999999993" customHeight="1">
      <c r="A52" s="209"/>
      <c r="B52" s="205"/>
      <c r="C52" s="27"/>
      <c r="D52" s="28"/>
      <c r="E52" s="29"/>
      <c r="F52" s="30"/>
      <c r="G52" s="31"/>
      <c r="H52" s="32"/>
      <c r="I52" s="33"/>
      <c r="J52" s="34"/>
      <c r="K52" s="33"/>
      <c r="L52" s="28"/>
      <c r="M52" s="29"/>
      <c r="N52" s="39"/>
      <c r="O52" s="31"/>
      <c r="P52" s="32"/>
      <c r="Q52" s="33"/>
      <c r="R52" s="34"/>
      <c r="S52" s="33"/>
      <c r="T52" s="28"/>
      <c r="U52" s="29"/>
      <c r="V52" s="35"/>
      <c r="W52" s="31"/>
      <c r="X52" s="32"/>
      <c r="Y52" s="33"/>
      <c r="Z52" s="34"/>
      <c r="AA52" s="33"/>
      <c r="AB52" s="28"/>
      <c r="AC52" s="29"/>
      <c r="AD52" s="30"/>
      <c r="AE52" s="31"/>
      <c r="AF52" s="32"/>
      <c r="AG52" s="33"/>
      <c r="AH52" s="34"/>
      <c r="AI52" s="33"/>
      <c r="AJ52" s="28"/>
      <c r="AK52" s="29"/>
      <c r="AL52" s="30"/>
      <c r="AM52" s="31"/>
      <c r="AN52" s="32"/>
      <c r="AO52" s="33"/>
      <c r="AP52" s="34"/>
      <c r="AQ52" s="33"/>
      <c r="AR52" s="28"/>
      <c r="AS52" s="29"/>
      <c r="AT52" s="30"/>
      <c r="AU52" s="31"/>
      <c r="AV52" s="32"/>
      <c r="AW52" s="33"/>
      <c r="AX52" s="36"/>
      <c r="AY52" s="25"/>
    </row>
    <row r="53" spans="1:51" ht="9.9499999999999993" customHeight="1">
      <c r="A53" s="209"/>
      <c r="B53" s="213" t="s">
        <v>51</v>
      </c>
      <c r="C53" s="15"/>
      <c r="D53" s="16"/>
      <c r="E53" s="17"/>
      <c r="F53" s="18"/>
      <c r="G53" s="19"/>
      <c r="H53" s="20"/>
      <c r="I53" s="21"/>
      <c r="J53" s="22"/>
      <c r="K53" s="15"/>
      <c r="L53" s="16"/>
      <c r="M53" s="17"/>
      <c r="N53" s="37"/>
      <c r="O53" s="19"/>
      <c r="P53" s="20"/>
      <c r="Q53" s="21"/>
      <c r="R53" s="22"/>
      <c r="S53" s="15"/>
      <c r="T53" s="16"/>
      <c r="U53" s="17">
        <v>3</v>
      </c>
      <c r="V53" s="23">
        <v>136</v>
      </c>
      <c r="W53" s="19"/>
      <c r="X53" s="20"/>
      <c r="Y53" s="21">
        <f t="shared" ref="Y53" si="54">S53+U53+W53</f>
        <v>3</v>
      </c>
      <c r="Z53" s="22">
        <f t="shared" si="43"/>
        <v>136</v>
      </c>
      <c r="AA53" s="15"/>
      <c r="AB53" s="16"/>
      <c r="AC53" s="17"/>
      <c r="AD53" s="18"/>
      <c r="AE53" s="19"/>
      <c r="AF53" s="20"/>
      <c r="AG53" s="21"/>
      <c r="AH53" s="22"/>
      <c r="AI53" s="15"/>
      <c r="AJ53" s="16"/>
      <c r="AK53" s="17"/>
      <c r="AL53" s="18"/>
      <c r="AM53" s="19"/>
      <c r="AN53" s="20"/>
      <c r="AO53" s="21"/>
      <c r="AP53" s="22"/>
      <c r="AQ53" s="15"/>
      <c r="AR53" s="16"/>
      <c r="AS53" s="17"/>
      <c r="AT53" s="18"/>
      <c r="AU53" s="19">
        <v>2</v>
      </c>
      <c r="AV53" s="20">
        <v>66</v>
      </c>
      <c r="AW53" s="21">
        <f t="shared" ref="AW53" si="55">AQ53+AS53+AU53</f>
        <v>2</v>
      </c>
      <c r="AX53" s="38">
        <f t="shared" si="44"/>
        <v>66</v>
      </c>
      <c r="AY53" s="25"/>
    </row>
    <row r="54" spans="1:51" ht="9.9499999999999993" customHeight="1">
      <c r="A54" s="209"/>
      <c r="B54" s="216"/>
      <c r="C54" s="171"/>
      <c r="D54" s="172"/>
      <c r="E54" s="17"/>
      <c r="F54" s="18"/>
      <c r="G54" s="19"/>
      <c r="H54" s="20"/>
      <c r="I54" s="171"/>
      <c r="J54" s="173"/>
      <c r="K54" s="171"/>
      <c r="L54" s="172"/>
      <c r="M54" s="17"/>
      <c r="N54" s="18"/>
      <c r="O54" s="19"/>
      <c r="P54" s="20"/>
      <c r="Q54" s="171"/>
      <c r="R54" s="173"/>
      <c r="S54" s="171"/>
      <c r="T54" s="172"/>
      <c r="U54" s="17"/>
      <c r="V54" s="23"/>
      <c r="W54" s="19"/>
      <c r="X54" s="20"/>
      <c r="Y54" s="171"/>
      <c r="Z54" s="173"/>
      <c r="AA54" s="171"/>
      <c r="AB54" s="172"/>
      <c r="AC54" s="17"/>
      <c r="AD54" s="18"/>
      <c r="AE54" s="19"/>
      <c r="AF54" s="20"/>
      <c r="AG54" s="171"/>
      <c r="AH54" s="173"/>
      <c r="AI54" s="171"/>
      <c r="AJ54" s="172"/>
      <c r="AK54" s="17"/>
      <c r="AL54" s="18"/>
      <c r="AM54" s="19"/>
      <c r="AN54" s="20"/>
      <c r="AO54" s="171"/>
      <c r="AP54" s="173"/>
      <c r="AQ54" s="171"/>
      <c r="AR54" s="172"/>
      <c r="AS54" s="17"/>
      <c r="AT54" s="18"/>
      <c r="AU54" s="19"/>
      <c r="AV54" s="20"/>
      <c r="AW54" s="171"/>
      <c r="AX54" s="174"/>
      <c r="AY54" s="25"/>
    </row>
    <row r="55" spans="1:51" ht="12.75" customHeight="1">
      <c r="A55" s="209"/>
      <c r="B55" s="211" t="s">
        <v>52</v>
      </c>
      <c r="C55" s="175">
        <f>C7+C9+C11+C13+C15+C17+C19+C21+C23+C25+C27+C29+C31+C33+C35+C37+C39+C41+C43+C45+C47+C49+C51+C53</f>
        <v>6</v>
      </c>
      <c r="D55" s="57">
        <f>D7+D9+D11+D13+D15+D17+D19+D21+D23+D25+D27+D29+D31+D33+D35+D37+D39+D41+D43+D45+D47+D49+D51+D53</f>
        <v>329.09999999999997</v>
      </c>
      <c r="E55" s="61">
        <f>SUM(E7:E54)</f>
        <v>11</v>
      </c>
      <c r="F55" s="57">
        <f>SUM(F7:F54)</f>
        <v>486.7</v>
      </c>
      <c r="G55" s="61">
        <f>SUM(G7:G54)</f>
        <v>3</v>
      </c>
      <c r="H55" s="57">
        <f>SUM(H7:H54)</f>
        <v>203</v>
      </c>
      <c r="I55" s="176">
        <f t="shared" ref="I55" si="56">SUM(I7:I53)</f>
        <v>20</v>
      </c>
      <c r="J55" s="177">
        <f>SUM(J7:J53)</f>
        <v>1018.8</v>
      </c>
      <c r="K55" s="60">
        <f>K7+K9+K11+K13+K15+K17+K19+K21+K23+K25+K27+K29+K31+K33+K35+K37+K39+K41+K43+K45+K47+K49+K51+K53</f>
        <v>11</v>
      </c>
      <c r="L55" s="178">
        <f>L7+L9+L11+L13+L15+L17+L19+L21+L23+L25+L27+L29+L31+L33+L35+L37+L39+L41+L43+L45+L47+L49+L51+L53</f>
        <v>216.6</v>
      </c>
      <c r="M55" s="61">
        <f>SUM(M7:M54)</f>
        <v>20</v>
      </c>
      <c r="N55" s="57">
        <f>SUM(N7:N54)</f>
        <v>301</v>
      </c>
      <c r="O55" s="61">
        <f>SUM(O7:O54)</f>
        <v>3</v>
      </c>
      <c r="P55" s="57">
        <f>SUM(P7:P54)</f>
        <v>75</v>
      </c>
      <c r="Q55" s="176">
        <f>SUM(Q29:Q53,Q7:Q23)</f>
        <v>36</v>
      </c>
      <c r="R55" s="177">
        <f>R53+R51+R49+R47+R45+R43+R41+R39+R37+R35+R33+R31+R29+R27+R25+R23+R21+R19+R17+R13+R11+R9+R7</f>
        <v>592.6</v>
      </c>
      <c r="S55" s="175">
        <f>S7+S9+S11+S13+S15+S17+S19+S21+S23+S25+S27+S29+S31+S33+S35+S37+S39+S41+S43+S45+S47+S49+S51+S53</f>
        <v>17</v>
      </c>
      <c r="T55" s="57">
        <f>T7+T9+T11+T13+T15+T17+T19+T21+T23+T25+T27+T29+T31+T33+T35+T37+T39+T41+T43+T45+T47+T49+T51+T53</f>
        <v>273</v>
      </c>
      <c r="U55" s="61">
        <f>SUM(U7:U54)</f>
        <v>49</v>
      </c>
      <c r="V55" s="57">
        <f>SUM(V7:V54)</f>
        <v>1932.6</v>
      </c>
      <c r="W55" s="61">
        <f>SUM(W7:W54)</f>
        <v>3</v>
      </c>
      <c r="X55" s="57">
        <f>SUM(X7:X54)</f>
        <v>245</v>
      </c>
      <c r="Y55" s="179">
        <f>+Y43+Y37+Y23+Y21+Y19+Y17+Y9+Y11+Y39+Y41+Y47+Y49+Y53</f>
        <v>62</v>
      </c>
      <c r="Z55" s="177">
        <f>Z53+Z51+Z49+Z47+Z45+Z43+Z41+Z39+Z37+Z35+Z33+Z31+Z29+Z27+Z25+Z23+Z21+Z19+Z17+Z13+Z11+Z9+Z7</f>
        <v>2450.6</v>
      </c>
      <c r="AA55" s="60">
        <f>AA7+AA9+AA11+AA13+AA15+AA17+AA19+AA21+AA23+AA25+AA27+AA29+AA31+AA33+AA35+AA37+AA39+AA41+AA43+AA45+AA47+AA49+AA51+AA53</f>
        <v>0</v>
      </c>
      <c r="AB55" s="178">
        <f>AB7+AB9+AB11+AB13+AB15+AB17+AB19+AB21+AB23+AB25+AB27+AB29+AB31+AB33+AB35+AB37+AB39+AB41+AB43+AB45+AB47+AB49+AB51+AB53</f>
        <v>0</v>
      </c>
      <c r="AC55" s="61">
        <f>SUM(AC7:AC54)</f>
        <v>1</v>
      </c>
      <c r="AD55" s="57">
        <f>SUM(AD7:AD54)</f>
        <v>4</v>
      </c>
      <c r="AE55" s="61">
        <f>SUM(AE7:AE54)</f>
        <v>0</v>
      </c>
      <c r="AF55" s="57">
        <f>SUM(AF7:AF54)</f>
        <v>0</v>
      </c>
      <c r="AG55" s="176">
        <f>SUM(AG7:AG29,AG31:AG53)</f>
        <v>1</v>
      </c>
      <c r="AH55" s="177">
        <f>SUM(AH7:AH29,AH31:AH53)</f>
        <v>4</v>
      </c>
      <c r="AI55" s="175">
        <f>AI7+AI9+AI11+AI13+AI15+AI17+AI19+AI21+AI23+AI25+AI27+AI29+AI31+AI33+AI35+AI37+AI39+AI41+AI43+AI45+AI47+AI49+AI51+AI53</f>
        <v>0</v>
      </c>
      <c r="AJ55" s="57">
        <f>AJ7+AJ9+AJ11+AJ13+AJ15+AJ17+AJ19+AJ21+AJ23+AJ25+AJ27+AJ29+AJ31+AJ33+AJ35+AJ37+AJ39+AJ41+AJ43+AJ45+AJ47+AJ49+AJ51+AJ53</f>
        <v>0</v>
      </c>
      <c r="AK55" s="61">
        <f>SUM(AK7:AK54)</f>
        <v>0</v>
      </c>
      <c r="AL55" s="57">
        <f>SUM(AL7:AL54)</f>
        <v>0</v>
      </c>
      <c r="AM55" s="61">
        <f>SUM(AM7:AM54)</f>
        <v>0</v>
      </c>
      <c r="AN55" s="57">
        <f>SUM(AN7:AN54)</f>
        <v>0</v>
      </c>
      <c r="AO55" s="176">
        <f t="shared" ref="AO55:AP55" si="57">SUM(AO7:AO53)</f>
        <v>0</v>
      </c>
      <c r="AP55" s="177">
        <f t="shared" si="57"/>
        <v>0</v>
      </c>
      <c r="AQ55" s="60">
        <f>AQ7+AQ9+AQ11+AQ13+AQ15+AQ17+AQ19+AQ21+AQ23+AQ25+AQ27+AQ29+AQ31+AQ33+AQ35+AQ37+AQ39+AQ41+AQ43+AQ45+AQ47+AQ49+AQ51+AQ53</f>
        <v>30</v>
      </c>
      <c r="AR55" s="178">
        <f>AR7+AR9+AR11+AR13+AR15+AR17+AR19+AR21+AR23+AR25+AR27+AR29+AR31+AR33+AR35+AR37+AR39+AR41+AR43+AR45+AR47+AR49+AR51+AR53</f>
        <v>540.5</v>
      </c>
      <c r="AS55" s="61">
        <f>SUM(AS7:AS54)</f>
        <v>53</v>
      </c>
      <c r="AT55" s="178">
        <f>AT7+AT9+AT11+AT13+AT15+AT17+AT19+AT21+AT23+AT25+AT27+AT29+AT31+AT33+AT35+AT37+AT39+AT41+AT43+AT45+AT47+AT49+AT51+AT53</f>
        <v>1040.4000000000001</v>
      </c>
      <c r="AU55" s="61">
        <f>SUM(AU7:AU54)</f>
        <v>7</v>
      </c>
      <c r="AV55" s="57">
        <f>SUM(AV7:AV54)</f>
        <v>1226.5</v>
      </c>
      <c r="AW55" s="61">
        <f>SUM(AW7:AW21,AW29,AW31:AW53)+AW23+AW25</f>
        <v>92</v>
      </c>
      <c r="AX55" s="180">
        <f>SUM(AX21,AX29,AX31:AX53)+AX23+AX25+AX19+AX17</f>
        <v>2807.3999999999996</v>
      </c>
    </row>
    <row r="56" spans="1:51" ht="12.75" customHeight="1">
      <c r="A56" s="209"/>
      <c r="B56" s="229"/>
      <c r="C56" s="48"/>
      <c r="D56" s="54"/>
      <c r="E56" s="49"/>
      <c r="F56" s="50"/>
      <c r="G56" s="49"/>
      <c r="H56" s="50"/>
      <c r="I56" s="51"/>
      <c r="J56" s="52"/>
      <c r="K56" s="55">
        <f t="shared" ref="K56:Q56" si="58">K54+K52+K50+K48+K46+K44+K42+K40+K38+K36+K34+K32+K30+K28+K26+K24+K22+K20+K18+K16+K14+K12+K10+K8</f>
        <v>6</v>
      </c>
      <c r="L56" s="53">
        <f t="shared" si="58"/>
        <v>123.2</v>
      </c>
      <c r="M56" s="54"/>
      <c r="N56" s="54"/>
      <c r="O56" s="54"/>
      <c r="P56" s="54"/>
      <c r="Q56" s="55">
        <f t="shared" si="58"/>
        <v>6</v>
      </c>
      <c r="R56" s="181">
        <f>R54+R52+R50+R48+R46+R44+R42+R40+R38+R36+R34+R32+R30+R28+R26+R24+R22+R20+R18+R16+R14+R12+R10+R8</f>
        <v>123.2</v>
      </c>
      <c r="S56" s="188">
        <f>S8+S10+S12+S14+S16+S18+S20+S22+S24+S26+S28+S30+S32+S34+S36+S38+S40+S42+S44+S46+S48+S50+S52+S54</f>
        <v>6</v>
      </c>
      <c r="T56" s="54">
        <f>T8+T10+T12+T14+T16+T18+T20+T22+T24+T26+T28+T30+T32+T34+T36+T38+T40+T42+T44+T46+T48+T50+T52+T54</f>
        <v>67.5</v>
      </c>
      <c r="U56" s="49"/>
      <c r="V56" s="50"/>
      <c r="W56" s="49"/>
      <c r="X56" s="50"/>
      <c r="Y56" s="51">
        <f>+Y38+Y24+Y22+Y20</f>
        <v>4</v>
      </c>
      <c r="Z56" s="181">
        <f>Z54+Z52+Z50+Z48+Z46+Z44+Z42+Z40+Z38+Z36+Z34+Z32+Z30+Z28+Z26+Z24+Z22+Z20+Z18+Z16+Z14+Z12+Z10+Z8</f>
        <v>67.5</v>
      </c>
      <c r="AA56" s="186">
        <f>AA8+AA10+AA12+AA14+AA16+AA18+AA20+AA22+AA24+AA26+AA28+AA30+AA32+AA34+AA36+AA38+AA40+AA42+AA44+AA46+AA48+AA50+AA52+AA54</f>
        <v>1</v>
      </c>
      <c r="AB56" s="53">
        <f>AB8+AB10+AB12+AB14+AB16+AB18+AB20+AB22+AB24+AB26+AB28+AB30+AB32+AB34+AB36+AB38+AB40+AB42+AB44+AB46+AB48+AB50+AB52+AB54</f>
        <v>20</v>
      </c>
      <c r="AC56" s="49"/>
      <c r="AD56" s="50"/>
      <c r="AE56" s="49"/>
      <c r="AF56" s="50"/>
      <c r="AG56" s="51">
        <f>SUM(AG30)</f>
        <v>1</v>
      </c>
      <c r="AH56" s="52">
        <f>SUM(AH30)</f>
        <v>20</v>
      </c>
      <c r="AI56" s="182">
        <f>AI8+AI10+AI12+AI14+AI16+AI18+AI20+AI22+AI24+AI26+AI28+AI30+AI32+AI34+AI36+AI38+AI40+AI42+AI44+AI46+AI48+AI50+AI52+AI54</f>
        <v>0</v>
      </c>
      <c r="AJ56" s="54">
        <f>AJ8+AJ10+AJ12+AJ14+AJ16+AJ18+AJ20+AJ22+AJ24+AJ26+AJ28+AJ30+AJ32+AJ34+AJ36+AJ38+AJ40+AJ42+AJ44+AJ46+AJ48+AJ50+AJ52+AJ54</f>
        <v>0</v>
      </c>
      <c r="AK56" s="49"/>
      <c r="AL56" s="50"/>
      <c r="AM56" s="49"/>
      <c r="AN56" s="50"/>
      <c r="AO56" s="51"/>
      <c r="AP56" s="52"/>
      <c r="AQ56" s="187">
        <f>AQ8+AQ10+AQ12+AQ14+AQ16+AQ18+AQ20+AQ22+AQ24+AQ26+AQ28+AQ30+AQ32+AQ34+AQ36+AQ38+AQ40+AQ42+AQ44+AQ46+AQ48+AQ50+AQ52+AQ54</f>
        <v>7</v>
      </c>
      <c r="AR56" s="53">
        <f>AR8+AR10+AR12+AR14+AR16+AR18+AR20+AR22+AR24+AR26+AR28+AR30+AR32+AR34+AR36+AR38+AR40+AR42+AR44+AR46+AR48+AR50+AR52+AR54</f>
        <v>111</v>
      </c>
      <c r="AS56" s="49"/>
      <c r="AT56" s="50"/>
      <c r="AU56" s="49"/>
      <c r="AV56" s="50"/>
      <c r="AW56" s="51">
        <f>+AW30+AW24+AW22</f>
        <v>5</v>
      </c>
      <c r="AX56" s="184">
        <f>+AX30+AX24+AX22+AX20</f>
        <v>111</v>
      </c>
    </row>
    <row r="57" spans="1:51" ht="10.5" customHeight="1">
      <c r="A57" s="209"/>
      <c r="B57" s="230" t="s">
        <v>53</v>
      </c>
      <c r="C57" s="56"/>
      <c r="D57" s="57"/>
      <c r="E57" s="57"/>
      <c r="F57" s="57"/>
      <c r="G57" s="57"/>
      <c r="H57" s="57"/>
      <c r="I57" s="58"/>
      <c r="J57" s="59"/>
      <c r="K57" s="60">
        <v>2</v>
      </c>
      <c r="L57" s="57">
        <v>57</v>
      </c>
      <c r="M57" s="61">
        <v>3</v>
      </c>
      <c r="N57" s="57">
        <v>56</v>
      </c>
      <c r="O57" s="61">
        <v>1</v>
      </c>
      <c r="P57" s="57">
        <v>73</v>
      </c>
      <c r="Q57" s="58">
        <f>SUM(K57,M57,O57)</f>
        <v>6</v>
      </c>
      <c r="R57" s="59">
        <f>SUM(L57,N57,P57)</f>
        <v>186</v>
      </c>
      <c r="S57" s="60">
        <v>6</v>
      </c>
      <c r="T57" s="57">
        <v>148</v>
      </c>
      <c r="U57" s="61">
        <v>13</v>
      </c>
      <c r="V57" s="57">
        <v>325</v>
      </c>
      <c r="W57" s="61">
        <v>1</v>
      </c>
      <c r="X57" s="57">
        <v>522</v>
      </c>
      <c r="Y57" s="47">
        <f>SUM(S57,U57,W57)</f>
        <v>20</v>
      </c>
      <c r="Z57" s="62">
        <f>SUM(T57,V57,X57)</f>
        <v>995</v>
      </c>
      <c r="AA57" s="56"/>
      <c r="AB57" s="57"/>
      <c r="AC57" s="57"/>
      <c r="AD57" s="57"/>
      <c r="AE57" s="57"/>
      <c r="AF57" s="57"/>
      <c r="AG57" s="47"/>
      <c r="AH57" s="62"/>
      <c r="AI57" s="56"/>
      <c r="AJ57" s="57"/>
      <c r="AK57" s="57"/>
      <c r="AL57" s="57"/>
      <c r="AM57" s="57"/>
      <c r="AN57" s="57"/>
      <c r="AO57" s="47"/>
      <c r="AP57" s="62"/>
      <c r="AQ57" s="60">
        <v>17</v>
      </c>
      <c r="AR57" s="57">
        <v>1365</v>
      </c>
      <c r="AS57" s="61">
        <v>11</v>
      </c>
      <c r="AT57" s="57">
        <v>487</v>
      </c>
      <c r="AU57" s="63">
        <v>1</v>
      </c>
      <c r="AV57" s="57">
        <v>233</v>
      </c>
      <c r="AW57" s="47">
        <f>SUM(AQ57,AS57,AU57)</f>
        <v>29</v>
      </c>
      <c r="AX57" s="64">
        <f>SUM(AR57,AT57,AV57)</f>
        <v>2085</v>
      </c>
      <c r="AY57" s="25"/>
    </row>
    <row r="58" spans="1:51" s="26" customFormat="1" ht="10.5" customHeight="1">
      <c r="A58" s="209"/>
      <c r="B58" s="206"/>
      <c r="C58" s="65"/>
      <c r="D58" s="66"/>
      <c r="E58" s="66"/>
      <c r="F58" s="66"/>
      <c r="G58" s="66"/>
      <c r="H58" s="66"/>
      <c r="I58" s="67"/>
      <c r="J58" s="68"/>
      <c r="K58" s="43">
        <v>2</v>
      </c>
      <c r="L58" s="28">
        <v>43</v>
      </c>
      <c r="M58" s="69"/>
      <c r="N58" s="69"/>
      <c r="O58" s="69"/>
      <c r="P58" s="69"/>
      <c r="Q58" s="67">
        <f>SUM(K58)</f>
        <v>2</v>
      </c>
      <c r="R58" s="68">
        <f>SUM(L58)</f>
        <v>43</v>
      </c>
      <c r="S58" s="43">
        <v>4</v>
      </c>
      <c r="T58" s="28">
        <v>103</v>
      </c>
      <c r="U58" s="66"/>
      <c r="V58" s="66"/>
      <c r="W58" s="66"/>
      <c r="X58" s="66"/>
      <c r="Y58" s="67">
        <f>SUM(S58)</f>
        <v>4</v>
      </c>
      <c r="Z58" s="68">
        <f>SUM(T58)</f>
        <v>103</v>
      </c>
      <c r="AA58" s="65"/>
      <c r="AB58" s="66"/>
      <c r="AC58" s="66"/>
      <c r="AD58" s="66"/>
      <c r="AE58" s="66"/>
      <c r="AF58" s="66"/>
      <c r="AG58" s="67"/>
      <c r="AH58" s="68"/>
      <c r="AI58" s="65"/>
      <c r="AJ58" s="66"/>
      <c r="AK58" s="66"/>
      <c r="AL58" s="66"/>
      <c r="AM58" s="66"/>
      <c r="AN58" s="66"/>
      <c r="AO58" s="67"/>
      <c r="AP58" s="68"/>
      <c r="AQ58" s="43">
        <v>7</v>
      </c>
      <c r="AR58" s="28">
        <v>626</v>
      </c>
      <c r="AS58" s="66"/>
      <c r="AT58" s="66"/>
      <c r="AU58" s="70"/>
      <c r="AV58" s="66"/>
      <c r="AW58" s="67">
        <f>SUM(AQ58)</f>
        <v>7</v>
      </c>
      <c r="AX58" s="71">
        <f>SUM(AR58)</f>
        <v>626</v>
      </c>
      <c r="AY58" s="72"/>
    </row>
    <row r="59" spans="1:51" ht="10.5" customHeight="1">
      <c r="A59" s="209"/>
      <c r="B59" s="212" t="s">
        <v>54</v>
      </c>
      <c r="C59" s="73"/>
      <c r="D59" s="46"/>
      <c r="E59" s="45"/>
      <c r="F59" s="46"/>
      <c r="G59" s="46"/>
      <c r="H59" s="46"/>
      <c r="I59" s="47"/>
      <c r="J59" s="62"/>
      <c r="K59" s="185">
        <v>5</v>
      </c>
      <c r="L59" s="46">
        <v>105</v>
      </c>
      <c r="M59" s="45">
        <v>4</v>
      </c>
      <c r="N59" s="46">
        <v>98</v>
      </c>
      <c r="O59" s="74">
        <v>1</v>
      </c>
      <c r="P59" s="46">
        <v>171</v>
      </c>
      <c r="Q59" s="47">
        <f>SUM(K59,M59,O59)</f>
        <v>10</v>
      </c>
      <c r="R59" s="62">
        <f>SUM(L59,N59,P59)</f>
        <v>374</v>
      </c>
      <c r="S59" s="185">
        <v>9</v>
      </c>
      <c r="T59" s="46">
        <v>254</v>
      </c>
      <c r="U59" s="45">
        <v>10</v>
      </c>
      <c r="V59" s="46">
        <v>339</v>
      </c>
      <c r="W59" s="45">
        <v>2</v>
      </c>
      <c r="X59" s="46">
        <v>522</v>
      </c>
      <c r="Y59" s="47">
        <f>SUM(S59,U59,W59)</f>
        <v>21</v>
      </c>
      <c r="Z59" s="62">
        <f>SUM(T59,V59,X59)</f>
        <v>1115</v>
      </c>
      <c r="AA59" s="73">
        <v>1</v>
      </c>
      <c r="AB59" s="46">
        <v>30</v>
      </c>
      <c r="AC59" s="45">
        <v>6</v>
      </c>
      <c r="AD59" s="46">
        <v>164</v>
      </c>
      <c r="AE59" s="45">
        <v>1</v>
      </c>
      <c r="AF59" s="46">
        <v>30</v>
      </c>
      <c r="AG59" s="47">
        <f>SUM(AA59,AC59,AE59)</f>
        <v>8</v>
      </c>
      <c r="AH59" s="62">
        <f>SUM(AB59,AD59,AF59)</f>
        <v>224</v>
      </c>
      <c r="AI59" s="73"/>
      <c r="AJ59" s="46"/>
      <c r="AK59" s="45"/>
      <c r="AL59" s="46"/>
      <c r="AM59" s="46"/>
      <c r="AN59" s="46"/>
      <c r="AO59" s="47"/>
      <c r="AP59" s="62"/>
      <c r="AQ59" s="185">
        <v>14</v>
      </c>
      <c r="AR59" s="46">
        <v>307</v>
      </c>
      <c r="AS59" s="45">
        <v>22</v>
      </c>
      <c r="AT59" s="46">
        <v>689</v>
      </c>
      <c r="AU59" s="74">
        <v>1</v>
      </c>
      <c r="AV59" s="46">
        <v>2949</v>
      </c>
      <c r="AW59" s="75">
        <f>AQ59+AS59+AU59</f>
        <v>37</v>
      </c>
      <c r="AX59" s="64">
        <f>AR59+AT59+AV59</f>
        <v>3945</v>
      </c>
      <c r="AY59" s="25"/>
    </row>
    <row r="60" spans="1:51" s="26" customFormat="1" ht="10.5" customHeight="1">
      <c r="A60" s="209"/>
      <c r="B60" s="206"/>
      <c r="C60" s="65"/>
      <c r="D60" s="66"/>
      <c r="E60" s="66"/>
      <c r="F60" s="66"/>
      <c r="G60" s="66"/>
      <c r="H60" s="66"/>
      <c r="I60" s="67"/>
      <c r="J60" s="68"/>
      <c r="K60" s="33">
        <v>4</v>
      </c>
      <c r="L60" s="28">
        <v>147</v>
      </c>
      <c r="M60" s="69"/>
      <c r="N60" s="69"/>
      <c r="O60" s="76"/>
      <c r="P60" s="69"/>
      <c r="Q60" s="67">
        <f>SUM(K60)</f>
        <v>4</v>
      </c>
      <c r="R60" s="68">
        <f>SUM(L60)</f>
        <v>147</v>
      </c>
      <c r="S60" s="33">
        <v>4</v>
      </c>
      <c r="T60" s="28">
        <v>114</v>
      </c>
      <c r="U60" s="66"/>
      <c r="V60" s="66"/>
      <c r="W60" s="66"/>
      <c r="X60" s="66"/>
      <c r="Y60" s="67">
        <f>SUM(S60)</f>
        <v>4</v>
      </c>
      <c r="Z60" s="68">
        <f>SUM(T60)</f>
        <v>114</v>
      </c>
      <c r="AA60" s="65"/>
      <c r="AB60" s="66"/>
      <c r="AC60" s="66"/>
      <c r="AD60" s="66"/>
      <c r="AE60" s="66"/>
      <c r="AF60" s="66"/>
      <c r="AG60" s="67"/>
      <c r="AH60" s="68"/>
      <c r="AI60" s="65"/>
      <c r="AJ60" s="66"/>
      <c r="AK60" s="66"/>
      <c r="AL60" s="66"/>
      <c r="AM60" s="66"/>
      <c r="AN60" s="66"/>
      <c r="AO60" s="67"/>
      <c r="AP60" s="68"/>
      <c r="AQ60" s="33">
        <v>3</v>
      </c>
      <c r="AR60" s="28">
        <v>160</v>
      </c>
      <c r="AS60" s="66"/>
      <c r="AT60" s="66"/>
      <c r="AU60" s="66"/>
      <c r="AV60" s="66"/>
      <c r="AW60" s="67">
        <f>SUM(AQ60)</f>
        <v>3</v>
      </c>
      <c r="AX60" s="71">
        <f>SUM(AR60)</f>
        <v>160</v>
      </c>
      <c r="AY60" s="72"/>
    </row>
    <row r="61" spans="1:51" ht="10.5" customHeight="1">
      <c r="A61" s="209"/>
      <c r="B61" s="231" t="s">
        <v>55</v>
      </c>
      <c r="C61" s="73"/>
      <c r="D61" s="46"/>
      <c r="E61" s="45"/>
      <c r="F61" s="46"/>
      <c r="G61" s="46"/>
      <c r="H61" s="46"/>
      <c r="I61" s="47"/>
      <c r="J61" s="62"/>
      <c r="K61" s="73">
        <v>6</v>
      </c>
      <c r="L61" s="46">
        <v>243</v>
      </c>
      <c r="M61" s="45">
        <v>2</v>
      </c>
      <c r="N61" s="46">
        <v>54</v>
      </c>
      <c r="O61" s="74">
        <v>1</v>
      </c>
      <c r="P61" s="46">
        <v>32</v>
      </c>
      <c r="Q61" s="47">
        <f>SUM(K61,M61,O61)</f>
        <v>9</v>
      </c>
      <c r="R61" s="62">
        <f>SUM(L61,N61,P61)</f>
        <v>329</v>
      </c>
      <c r="S61" s="73">
        <v>6</v>
      </c>
      <c r="T61" s="46">
        <v>179.7</v>
      </c>
      <c r="U61" s="45">
        <v>5</v>
      </c>
      <c r="V61" s="46">
        <v>120</v>
      </c>
      <c r="W61" s="46"/>
      <c r="X61" s="46"/>
      <c r="Y61" s="47">
        <f>SUM(S61,U61,W61)</f>
        <v>11</v>
      </c>
      <c r="Z61" s="62">
        <f>SUM(T61,V61,X61)</f>
        <v>299.7</v>
      </c>
      <c r="AA61" s="73">
        <v>1</v>
      </c>
      <c r="AB61" s="46">
        <v>10</v>
      </c>
      <c r="AC61" s="45">
        <v>1</v>
      </c>
      <c r="AD61" s="46">
        <v>26</v>
      </c>
      <c r="AE61" s="46"/>
      <c r="AF61" s="46"/>
      <c r="AG61" s="47">
        <f>SUM(AA61,AC61,AE61)</f>
        <v>2</v>
      </c>
      <c r="AH61" s="62">
        <f>SUM(AB61,AD61,AF61)</f>
        <v>36</v>
      </c>
      <c r="AI61" s="73"/>
      <c r="AJ61" s="46"/>
      <c r="AK61" s="45"/>
      <c r="AL61" s="46"/>
      <c r="AM61" s="46"/>
      <c r="AN61" s="46"/>
      <c r="AO61" s="47"/>
      <c r="AP61" s="62"/>
      <c r="AQ61" s="73">
        <v>15</v>
      </c>
      <c r="AR61" s="46">
        <v>535</v>
      </c>
      <c r="AS61" s="45">
        <v>19</v>
      </c>
      <c r="AT61" s="46">
        <v>612.20000000000005</v>
      </c>
      <c r="AU61" s="45">
        <v>1</v>
      </c>
      <c r="AV61" s="46">
        <v>714.7</v>
      </c>
      <c r="AW61" s="47">
        <f>AQ61+AS61+AU61</f>
        <v>35</v>
      </c>
      <c r="AX61" s="64">
        <f>SUM(AR61,AT61,AV61)</f>
        <v>1861.9</v>
      </c>
      <c r="AY61" s="25"/>
    </row>
    <row r="62" spans="1:51" s="26" customFormat="1" ht="10.5" customHeight="1">
      <c r="A62" s="209"/>
      <c r="B62" s="232"/>
      <c r="C62" s="77"/>
      <c r="D62" s="78"/>
      <c r="E62" s="78"/>
      <c r="F62" s="78"/>
      <c r="G62" s="78"/>
      <c r="H62" s="78"/>
      <c r="I62" s="67"/>
      <c r="J62" s="68"/>
      <c r="K62" s="79"/>
      <c r="L62" s="80"/>
      <c r="M62" s="80"/>
      <c r="N62" s="80"/>
      <c r="O62" s="80"/>
      <c r="P62" s="80"/>
      <c r="Q62" s="67"/>
      <c r="R62" s="68"/>
      <c r="S62" s="186"/>
      <c r="T62" s="54"/>
      <c r="U62" s="78"/>
      <c r="V62" s="78"/>
      <c r="W62" s="78"/>
      <c r="X62" s="78"/>
      <c r="Y62" s="67"/>
      <c r="Z62" s="68"/>
      <c r="AA62" s="186">
        <v>1</v>
      </c>
      <c r="AB62" s="54">
        <v>20</v>
      </c>
      <c r="AC62" s="78"/>
      <c r="AD62" s="78"/>
      <c r="AE62" s="78"/>
      <c r="AF62" s="78"/>
      <c r="AG62" s="67">
        <f>SUM(AA62)</f>
        <v>1</v>
      </c>
      <c r="AH62" s="68">
        <f>SUM(AB62)</f>
        <v>20</v>
      </c>
      <c r="AI62" s="77"/>
      <c r="AJ62" s="78"/>
      <c r="AK62" s="78"/>
      <c r="AL62" s="78"/>
      <c r="AM62" s="78"/>
      <c r="AN62" s="78"/>
      <c r="AO62" s="67"/>
      <c r="AP62" s="68"/>
      <c r="AQ62" s="77"/>
      <c r="AR62" s="78"/>
      <c r="AS62" s="78"/>
      <c r="AT62" s="78"/>
      <c r="AU62" s="78"/>
      <c r="AV62" s="78"/>
      <c r="AW62" s="67"/>
      <c r="AX62" s="71"/>
      <c r="AY62" s="41"/>
    </row>
    <row r="63" spans="1:51" ht="12.75" customHeight="1">
      <c r="A63" s="209"/>
      <c r="B63" s="211" t="s">
        <v>52</v>
      </c>
      <c r="C63" s="81">
        <f>C57+C59+C61</f>
        <v>0</v>
      </c>
      <c r="D63" s="82">
        <f>D57+D59+D61</f>
        <v>0</v>
      </c>
      <c r="E63" s="83">
        <f t="shared" ref="E63:J63" si="59">SUM(E57:E62)</f>
        <v>0</v>
      </c>
      <c r="F63" s="82">
        <f t="shared" si="59"/>
        <v>0</v>
      </c>
      <c r="G63" s="83">
        <f t="shared" si="59"/>
        <v>0</v>
      </c>
      <c r="H63" s="82">
        <f t="shared" si="59"/>
        <v>0</v>
      </c>
      <c r="I63" s="84">
        <f t="shared" si="59"/>
        <v>0</v>
      </c>
      <c r="J63" s="85">
        <f t="shared" si="59"/>
        <v>0</v>
      </c>
      <c r="K63" s="81">
        <f>K57+K59+K61</f>
        <v>13</v>
      </c>
      <c r="L63" s="82">
        <f>L57+L59+L61</f>
        <v>405</v>
      </c>
      <c r="M63" s="83">
        <f>SUM(M57:M62)</f>
        <v>9</v>
      </c>
      <c r="N63" s="82">
        <f>SUM(N57:N62)</f>
        <v>208</v>
      </c>
      <c r="O63" s="83">
        <f>SUM(O57:O62)</f>
        <v>3</v>
      </c>
      <c r="P63" s="82">
        <f>SUM(P57:P62)</f>
        <v>276</v>
      </c>
      <c r="Q63" s="84">
        <f>Q57+Q59+Q61</f>
        <v>25</v>
      </c>
      <c r="R63" s="85">
        <f>R57+R59+R61</f>
        <v>889</v>
      </c>
      <c r="S63" s="81">
        <f>S57+S59+S61</f>
        <v>21</v>
      </c>
      <c r="T63" s="82">
        <f>T57+T59+T61</f>
        <v>581.70000000000005</v>
      </c>
      <c r="U63" s="83">
        <f>SUM(U57:U62)</f>
        <v>28</v>
      </c>
      <c r="V63" s="82">
        <f>SUM(V57:V62)</f>
        <v>784</v>
      </c>
      <c r="W63" s="83">
        <f>SUM(W57:W62)</f>
        <v>3</v>
      </c>
      <c r="X63" s="82">
        <f>SUM(X57:X62)</f>
        <v>1044</v>
      </c>
      <c r="Y63" s="84">
        <f t="shared" ref="Y63" si="60">SUM(Y57,Y59,Y61)</f>
        <v>52</v>
      </c>
      <c r="Z63" s="85">
        <f>SUM(Z57,Z59,Z61)</f>
        <v>2409.6999999999998</v>
      </c>
      <c r="AA63" s="81">
        <f>AA57+AA59+AA61</f>
        <v>2</v>
      </c>
      <c r="AB63" s="82">
        <f>AB57+AB59+AB61</f>
        <v>40</v>
      </c>
      <c r="AC63" s="83">
        <f>SUM(AC57:AC62)</f>
        <v>7</v>
      </c>
      <c r="AD63" s="82">
        <f>SUM(AD57:AD62)</f>
        <v>190</v>
      </c>
      <c r="AE63" s="83">
        <f>SUM(AE57:AE62)</f>
        <v>1</v>
      </c>
      <c r="AF63" s="82">
        <f>SUM(AF57:AF62)</f>
        <v>30</v>
      </c>
      <c r="AG63" s="84">
        <f t="shared" ref="AG63" si="61">AG57+AG59+AG61</f>
        <v>10</v>
      </c>
      <c r="AH63" s="85">
        <f>AH57+AH59+AH61</f>
        <v>260</v>
      </c>
      <c r="AI63" s="81">
        <f>AI57+AI59+AI61</f>
        <v>0</v>
      </c>
      <c r="AJ63" s="82">
        <f>AJ57+AJ59+AJ61</f>
        <v>0</v>
      </c>
      <c r="AK63" s="83">
        <f>SUM(AK57:AK62)</f>
        <v>0</v>
      </c>
      <c r="AL63" s="82">
        <f>SUM(AL57:AL62)</f>
        <v>0</v>
      </c>
      <c r="AM63" s="83">
        <f>SUM(AM57:AM62)</f>
        <v>0</v>
      </c>
      <c r="AN63" s="82">
        <f>SUM(AN57:AN62)</f>
        <v>0</v>
      </c>
      <c r="AO63" s="233">
        <f t="shared" ref="AO63:AP63" si="62">AO57+AO59+AO61</f>
        <v>0</v>
      </c>
      <c r="AP63" s="218">
        <f t="shared" si="62"/>
        <v>0</v>
      </c>
      <c r="AQ63" s="81">
        <f>AQ57+AQ59+AQ61</f>
        <v>46</v>
      </c>
      <c r="AR63" s="82">
        <f>AR57+AR59+AR61</f>
        <v>2207</v>
      </c>
      <c r="AS63" s="83">
        <f>SUM(AS57:AS62)</f>
        <v>52</v>
      </c>
      <c r="AT63" s="82">
        <f>SUM(AT57:AT62)</f>
        <v>1788.2</v>
      </c>
      <c r="AU63" s="83">
        <f>SUM(AU57:AU62)</f>
        <v>3</v>
      </c>
      <c r="AV63" s="82">
        <f>SUM(AV57:AV62)</f>
        <v>3896.7</v>
      </c>
      <c r="AW63" s="86">
        <f>AW57+AW59+AW61</f>
        <v>101</v>
      </c>
      <c r="AX63" s="87">
        <f>AX57+AX59+AX61</f>
        <v>7891.9</v>
      </c>
    </row>
    <row r="64" spans="1:51" ht="12.75" customHeight="1">
      <c r="A64" s="209"/>
      <c r="B64" s="229"/>
      <c r="C64" s="88"/>
      <c r="D64" s="89"/>
      <c r="E64" s="90"/>
      <c r="F64" s="90"/>
      <c r="G64" s="90"/>
      <c r="H64" s="90"/>
      <c r="I64" s="91"/>
      <c r="J64" s="92"/>
      <c r="K64" s="88">
        <f>K58+K60+K62</f>
        <v>6</v>
      </c>
      <c r="L64" s="89">
        <f>L58+L60+L62</f>
        <v>190</v>
      </c>
      <c r="M64" s="90"/>
      <c r="N64" s="90"/>
      <c r="O64" s="90"/>
      <c r="P64" s="90"/>
      <c r="Q64" s="51">
        <f>SUM(Q58,Q62,Q60)</f>
        <v>6</v>
      </c>
      <c r="R64" s="52">
        <f>R62+R60+R58</f>
        <v>190</v>
      </c>
      <c r="S64" s="88">
        <f>S58+S60+S62</f>
        <v>8</v>
      </c>
      <c r="T64" s="89">
        <f>T58+T60+T62</f>
        <v>217</v>
      </c>
      <c r="U64" s="90"/>
      <c r="V64" s="90"/>
      <c r="W64" s="90"/>
      <c r="X64" s="90"/>
      <c r="Y64" s="51">
        <f>SUM(Y58,Y60,Y62)</f>
        <v>8</v>
      </c>
      <c r="Z64" s="52">
        <f>SUM(Z58,Z60,Z62)</f>
        <v>217</v>
      </c>
      <c r="AA64" s="88">
        <f>AA58+AA60+AA62</f>
        <v>1</v>
      </c>
      <c r="AB64" s="89">
        <f>AB58+AB60+AB62</f>
        <v>20</v>
      </c>
      <c r="AC64" s="90"/>
      <c r="AD64" s="90"/>
      <c r="AE64" s="90"/>
      <c r="AF64" s="90"/>
      <c r="AG64" s="51">
        <f>AG60+AG62</f>
        <v>1</v>
      </c>
      <c r="AH64" s="52">
        <f>AH60+AH62</f>
        <v>20</v>
      </c>
      <c r="AI64" s="88">
        <f>AI58+AI60+AI62</f>
        <v>0</v>
      </c>
      <c r="AJ64" s="89">
        <f>AJ58+AJ60+AJ62</f>
        <v>0</v>
      </c>
      <c r="AK64" s="90"/>
      <c r="AL64" s="90"/>
      <c r="AM64" s="90"/>
      <c r="AN64" s="90"/>
      <c r="AO64" s="234"/>
      <c r="AP64" s="219"/>
      <c r="AQ64" s="88">
        <f>AQ58+AQ60+AQ62</f>
        <v>10</v>
      </c>
      <c r="AR64" s="89">
        <f>AR58+AR60+AR62</f>
        <v>786</v>
      </c>
      <c r="AS64" s="90"/>
      <c r="AT64" s="90"/>
      <c r="AU64" s="90"/>
      <c r="AV64" s="90"/>
      <c r="AW64" s="67">
        <f>AW58+AW60+AW62</f>
        <v>10</v>
      </c>
      <c r="AX64" s="71">
        <f>AX58+AX60+AX62</f>
        <v>786</v>
      </c>
    </row>
    <row r="65" spans="1:51" s="99" customFormat="1" ht="12.75" customHeight="1">
      <c r="A65" s="209"/>
      <c r="B65" s="220" t="s">
        <v>56</v>
      </c>
      <c r="C65" s="93">
        <f t="shared" ref="C65:AW65" si="63">C55+C63</f>
        <v>6</v>
      </c>
      <c r="D65" s="94">
        <f t="shared" si="63"/>
        <v>329.09999999999997</v>
      </c>
      <c r="E65" s="95">
        <f t="shared" si="63"/>
        <v>11</v>
      </c>
      <c r="F65" s="94">
        <f t="shared" si="63"/>
        <v>486.7</v>
      </c>
      <c r="G65" s="95">
        <f t="shared" si="63"/>
        <v>3</v>
      </c>
      <c r="H65" s="94">
        <f t="shared" si="63"/>
        <v>203</v>
      </c>
      <c r="I65" s="95">
        <f t="shared" si="63"/>
        <v>20</v>
      </c>
      <c r="J65" s="96">
        <f t="shared" si="63"/>
        <v>1018.8</v>
      </c>
      <c r="K65" s="93">
        <f t="shared" si="63"/>
        <v>24</v>
      </c>
      <c r="L65" s="94">
        <f t="shared" si="63"/>
        <v>621.6</v>
      </c>
      <c r="M65" s="95">
        <f t="shared" si="63"/>
        <v>29</v>
      </c>
      <c r="N65" s="94">
        <f t="shared" si="63"/>
        <v>509</v>
      </c>
      <c r="O65" s="95">
        <f t="shared" si="63"/>
        <v>6</v>
      </c>
      <c r="P65" s="94">
        <f t="shared" si="63"/>
        <v>351</v>
      </c>
      <c r="Q65" s="95">
        <f t="shared" si="63"/>
        <v>61</v>
      </c>
      <c r="R65" s="96">
        <f>R55+R63</f>
        <v>1481.6</v>
      </c>
      <c r="S65" s="93">
        <f t="shared" si="63"/>
        <v>38</v>
      </c>
      <c r="T65" s="94">
        <f t="shared" si="63"/>
        <v>854.7</v>
      </c>
      <c r="U65" s="95">
        <f t="shared" si="63"/>
        <v>77</v>
      </c>
      <c r="V65" s="94">
        <f t="shared" si="63"/>
        <v>2716.6</v>
      </c>
      <c r="W65" s="95">
        <f t="shared" si="63"/>
        <v>6</v>
      </c>
      <c r="X65" s="94">
        <f t="shared" si="63"/>
        <v>1289</v>
      </c>
      <c r="Y65" s="95">
        <f t="shared" si="63"/>
        <v>114</v>
      </c>
      <c r="Z65" s="96">
        <f t="shared" si="63"/>
        <v>4860.2999999999993</v>
      </c>
      <c r="AA65" s="93">
        <f t="shared" si="63"/>
        <v>2</v>
      </c>
      <c r="AB65" s="94">
        <f t="shared" si="63"/>
        <v>40</v>
      </c>
      <c r="AC65" s="95">
        <f t="shared" si="63"/>
        <v>8</v>
      </c>
      <c r="AD65" s="94">
        <f t="shared" si="63"/>
        <v>194</v>
      </c>
      <c r="AE65" s="95">
        <f t="shared" si="63"/>
        <v>1</v>
      </c>
      <c r="AF65" s="94">
        <f t="shared" si="63"/>
        <v>30</v>
      </c>
      <c r="AG65" s="95">
        <f t="shared" si="63"/>
        <v>11</v>
      </c>
      <c r="AH65" s="96">
        <f t="shared" si="63"/>
        <v>264</v>
      </c>
      <c r="AI65" s="93">
        <f t="shared" si="63"/>
        <v>0</v>
      </c>
      <c r="AJ65" s="94">
        <f t="shared" si="63"/>
        <v>0</v>
      </c>
      <c r="AK65" s="95">
        <f t="shared" si="63"/>
        <v>0</v>
      </c>
      <c r="AL65" s="94">
        <f t="shared" si="63"/>
        <v>0</v>
      </c>
      <c r="AM65" s="95">
        <f t="shared" si="63"/>
        <v>0</v>
      </c>
      <c r="AN65" s="94">
        <f t="shared" si="63"/>
        <v>0</v>
      </c>
      <c r="AO65" s="95">
        <f t="shared" si="63"/>
        <v>0</v>
      </c>
      <c r="AP65" s="96">
        <f t="shared" si="63"/>
        <v>0</v>
      </c>
      <c r="AQ65" s="93">
        <f t="shared" si="63"/>
        <v>76</v>
      </c>
      <c r="AR65" s="94">
        <f t="shared" si="63"/>
        <v>2747.5</v>
      </c>
      <c r="AS65" s="95">
        <f t="shared" si="63"/>
        <v>105</v>
      </c>
      <c r="AT65" s="94">
        <f>AT55+AT63</f>
        <v>2828.6000000000004</v>
      </c>
      <c r="AU65" s="95">
        <f t="shared" si="63"/>
        <v>10</v>
      </c>
      <c r="AV65" s="94">
        <f t="shared" si="63"/>
        <v>5123.2</v>
      </c>
      <c r="AW65" s="95">
        <f t="shared" si="63"/>
        <v>193</v>
      </c>
      <c r="AX65" s="97">
        <f>AX55+AX63</f>
        <v>10699.3</v>
      </c>
      <c r="AY65" s="98"/>
    </row>
    <row r="66" spans="1:51" s="99" customFormat="1" ht="12.75" customHeight="1">
      <c r="A66" s="210"/>
      <c r="B66" s="221"/>
      <c r="C66" s="100"/>
      <c r="D66" s="101"/>
      <c r="E66" s="102"/>
      <c r="F66" s="103"/>
      <c r="G66" s="104"/>
      <c r="H66" s="103"/>
      <c r="I66" s="105"/>
      <c r="J66" s="106"/>
      <c r="K66" s="100">
        <f>K56+K64</f>
        <v>12</v>
      </c>
      <c r="L66" s="101">
        <f>L56+L64</f>
        <v>313.2</v>
      </c>
      <c r="M66" s="102"/>
      <c r="N66" s="103"/>
      <c r="O66" s="104"/>
      <c r="P66" s="103"/>
      <c r="Q66" s="107">
        <f>Q56+Q64</f>
        <v>12</v>
      </c>
      <c r="R66" s="108">
        <f>R56+R64</f>
        <v>313.2</v>
      </c>
      <c r="S66" s="100">
        <f>S56+S64</f>
        <v>14</v>
      </c>
      <c r="T66" s="101">
        <f>T56+T64</f>
        <v>284.5</v>
      </c>
      <c r="U66" s="102"/>
      <c r="V66" s="103"/>
      <c r="W66" s="104"/>
      <c r="X66" s="103"/>
      <c r="Y66" s="107">
        <f>Y56+Y64</f>
        <v>12</v>
      </c>
      <c r="Z66" s="108">
        <f>Z56+Z64</f>
        <v>284.5</v>
      </c>
      <c r="AA66" s="100">
        <f>AA56+AA64</f>
        <v>2</v>
      </c>
      <c r="AB66" s="101">
        <f>AB56+AB64</f>
        <v>40</v>
      </c>
      <c r="AC66" s="102"/>
      <c r="AD66" s="103"/>
      <c r="AE66" s="104"/>
      <c r="AF66" s="103"/>
      <c r="AG66" s="107">
        <f>AG56+AG64</f>
        <v>2</v>
      </c>
      <c r="AH66" s="108">
        <f>AH56+AH64</f>
        <v>40</v>
      </c>
      <c r="AI66" s="100">
        <f>AI56+AI64</f>
        <v>0</v>
      </c>
      <c r="AJ66" s="101">
        <f>AJ56+AJ64</f>
        <v>0</v>
      </c>
      <c r="AK66" s="102"/>
      <c r="AL66" s="103"/>
      <c r="AM66" s="104"/>
      <c r="AN66" s="103"/>
      <c r="AO66" s="107"/>
      <c r="AP66" s="108"/>
      <c r="AQ66" s="100">
        <f>AQ56+AQ64</f>
        <v>17</v>
      </c>
      <c r="AR66" s="101">
        <f>AR56+AR64</f>
        <v>897</v>
      </c>
      <c r="AS66" s="102"/>
      <c r="AT66" s="103"/>
      <c r="AU66" s="104"/>
      <c r="AV66" s="103"/>
      <c r="AW66" s="107">
        <f>AW56+AW64</f>
        <v>15</v>
      </c>
      <c r="AX66" s="109">
        <f>AX56+AX64</f>
        <v>897</v>
      </c>
      <c r="AY66" s="98"/>
    </row>
    <row r="67" spans="1:51" ht="20.25" customHeight="1">
      <c r="A67" s="222" t="s">
        <v>57</v>
      </c>
      <c r="B67" s="110" t="s">
        <v>58</v>
      </c>
      <c r="C67" s="111"/>
      <c r="D67" s="112"/>
      <c r="E67" s="113"/>
      <c r="F67" s="114"/>
      <c r="G67" s="112"/>
      <c r="H67" s="112"/>
      <c r="I67" s="115"/>
      <c r="J67" s="116"/>
      <c r="K67" s="117"/>
      <c r="L67" s="114"/>
      <c r="M67" s="113"/>
      <c r="N67" s="114"/>
      <c r="O67" s="114"/>
      <c r="P67" s="114"/>
      <c r="Q67" s="115"/>
      <c r="R67" s="116"/>
      <c r="S67" s="117"/>
      <c r="T67" s="114"/>
      <c r="U67" s="114"/>
      <c r="V67" s="114"/>
      <c r="W67" s="114"/>
      <c r="X67" s="114"/>
      <c r="Y67" s="115"/>
      <c r="Z67" s="116"/>
      <c r="AA67" s="117"/>
      <c r="AB67" s="114"/>
      <c r="AC67" s="114"/>
      <c r="AD67" s="114"/>
      <c r="AE67" s="114"/>
      <c r="AF67" s="114"/>
      <c r="AG67" s="115"/>
      <c r="AH67" s="116"/>
      <c r="AI67" s="117"/>
      <c r="AJ67" s="114"/>
      <c r="AK67" s="114"/>
      <c r="AL67" s="114"/>
      <c r="AM67" s="114"/>
      <c r="AN67" s="114"/>
      <c r="AO67" s="115"/>
      <c r="AP67" s="116"/>
      <c r="AQ67" s="117"/>
      <c r="AR67" s="114"/>
      <c r="AS67" s="114"/>
      <c r="AT67" s="114"/>
      <c r="AU67" s="114"/>
      <c r="AV67" s="114"/>
      <c r="AW67" s="115"/>
      <c r="AX67" s="118"/>
      <c r="AY67" s="25"/>
    </row>
    <row r="68" spans="1:51" ht="20.25" customHeight="1">
      <c r="A68" s="223"/>
      <c r="B68" s="119" t="s">
        <v>59</v>
      </c>
      <c r="C68" s="120"/>
      <c r="D68" s="121"/>
      <c r="E68" s="122"/>
      <c r="F68" s="121"/>
      <c r="G68" s="121"/>
      <c r="H68" s="121"/>
      <c r="I68" s="123"/>
      <c r="J68" s="124"/>
      <c r="K68" s="125"/>
      <c r="L68" s="126"/>
      <c r="M68" s="127"/>
      <c r="N68" s="126"/>
      <c r="O68" s="126"/>
      <c r="P68" s="126"/>
      <c r="Q68" s="123"/>
      <c r="R68" s="124"/>
      <c r="S68" s="125"/>
      <c r="T68" s="126"/>
      <c r="U68" s="126"/>
      <c r="V68" s="126"/>
      <c r="W68" s="126"/>
      <c r="X68" s="126"/>
      <c r="Y68" s="123"/>
      <c r="Z68" s="124"/>
      <c r="AA68" s="125"/>
      <c r="AB68" s="126"/>
      <c r="AC68" s="126"/>
      <c r="AD68" s="126"/>
      <c r="AE68" s="126"/>
      <c r="AF68" s="126"/>
      <c r="AG68" s="123"/>
      <c r="AH68" s="124"/>
      <c r="AI68" s="125"/>
      <c r="AJ68" s="126"/>
      <c r="AK68" s="126"/>
      <c r="AL68" s="126"/>
      <c r="AM68" s="126"/>
      <c r="AN68" s="126"/>
      <c r="AO68" s="123"/>
      <c r="AP68" s="124"/>
      <c r="AQ68" s="125"/>
      <c r="AR68" s="126"/>
      <c r="AS68" s="127">
        <v>3</v>
      </c>
      <c r="AT68" s="126">
        <v>85</v>
      </c>
      <c r="AU68" s="126"/>
      <c r="AV68" s="126"/>
      <c r="AW68" s="123">
        <f>SUM(AQ68,AS68,AU68)</f>
        <v>3</v>
      </c>
      <c r="AX68" s="128">
        <f t="shared" ref="AX68" si="64">AR68+AT68+AV68</f>
        <v>85</v>
      </c>
      <c r="AY68" s="25"/>
    </row>
    <row r="69" spans="1:51" ht="20.25" customHeight="1">
      <c r="A69" s="223"/>
      <c r="B69" s="129" t="s">
        <v>60</v>
      </c>
      <c r="C69" s="120"/>
      <c r="D69" s="121"/>
      <c r="E69" s="122"/>
      <c r="F69" s="121"/>
      <c r="G69" s="121"/>
      <c r="H69" s="121"/>
      <c r="I69" s="123"/>
      <c r="J69" s="124"/>
      <c r="K69" s="125"/>
      <c r="L69" s="126"/>
      <c r="M69" s="127"/>
      <c r="N69" s="126"/>
      <c r="O69" s="126"/>
      <c r="P69" s="126"/>
      <c r="Q69" s="123"/>
      <c r="R69" s="124"/>
      <c r="S69" s="125"/>
      <c r="T69" s="126"/>
      <c r="U69" s="126"/>
      <c r="V69" s="126"/>
      <c r="W69" s="126"/>
      <c r="X69" s="126"/>
      <c r="Y69" s="123"/>
      <c r="Z69" s="124"/>
      <c r="AA69" s="125"/>
      <c r="AB69" s="126"/>
      <c r="AC69" s="126"/>
      <c r="AD69" s="126"/>
      <c r="AE69" s="126"/>
      <c r="AF69" s="126"/>
      <c r="AG69" s="123"/>
      <c r="AH69" s="124"/>
      <c r="AI69" s="125"/>
      <c r="AJ69" s="126"/>
      <c r="AK69" s="126"/>
      <c r="AL69" s="126"/>
      <c r="AM69" s="126"/>
      <c r="AN69" s="126"/>
      <c r="AO69" s="123"/>
      <c r="AP69" s="124"/>
      <c r="AQ69" s="125"/>
      <c r="AR69" s="126"/>
      <c r="AS69" s="127"/>
      <c r="AT69" s="126"/>
      <c r="AU69" s="126"/>
      <c r="AV69" s="126"/>
      <c r="AW69" s="123"/>
      <c r="AX69" s="128"/>
      <c r="AY69" s="25"/>
    </row>
    <row r="70" spans="1:51" ht="20.25" customHeight="1">
      <c r="A70" s="223"/>
      <c r="B70" s="129" t="s">
        <v>61</v>
      </c>
      <c r="C70" s="120"/>
      <c r="D70" s="121"/>
      <c r="E70" s="122"/>
      <c r="F70" s="121"/>
      <c r="G70" s="121"/>
      <c r="H70" s="121"/>
      <c r="I70" s="123"/>
      <c r="J70" s="124"/>
      <c r="K70" s="125"/>
      <c r="L70" s="126"/>
      <c r="M70" s="127"/>
      <c r="N70" s="126"/>
      <c r="O70" s="126"/>
      <c r="P70" s="126"/>
      <c r="Q70" s="123"/>
      <c r="R70" s="124"/>
      <c r="S70" s="125"/>
      <c r="T70" s="126"/>
      <c r="U70" s="126"/>
      <c r="V70" s="126"/>
      <c r="W70" s="126"/>
      <c r="X70" s="126"/>
      <c r="Y70" s="123"/>
      <c r="Z70" s="124"/>
      <c r="AA70" s="125"/>
      <c r="AB70" s="126"/>
      <c r="AC70" s="126"/>
      <c r="AD70" s="126"/>
      <c r="AE70" s="126"/>
      <c r="AF70" s="126"/>
      <c r="AG70" s="123"/>
      <c r="AH70" s="124"/>
      <c r="AI70" s="125"/>
      <c r="AJ70" s="126"/>
      <c r="AK70" s="126"/>
      <c r="AL70" s="126"/>
      <c r="AM70" s="126"/>
      <c r="AN70" s="126"/>
      <c r="AO70" s="123"/>
      <c r="AP70" s="124"/>
      <c r="AQ70" s="125"/>
      <c r="AR70" s="126"/>
      <c r="AS70" s="127"/>
      <c r="AT70" s="126"/>
      <c r="AU70" s="126"/>
      <c r="AV70" s="126"/>
      <c r="AW70" s="123"/>
      <c r="AX70" s="128"/>
      <c r="AY70" s="25"/>
    </row>
    <row r="71" spans="1:51" ht="20.25" customHeight="1">
      <c r="A71" s="223"/>
      <c r="B71" s="129" t="s">
        <v>62</v>
      </c>
      <c r="C71" s="120"/>
      <c r="D71" s="121"/>
      <c r="E71" s="127"/>
      <c r="F71" s="126"/>
      <c r="G71" s="121"/>
      <c r="H71" s="121"/>
      <c r="I71" s="123"/>
      <c r="J71" s="124"/>
      <c r="K71" s="125"/>
      <c r="L71" s="126"/>
      <c r="M71" s="127"/>
      <c r="N71" s="126"/>
      <c r="O71" s="126"/>
      <c r="P71" s="126"/>
      <c r="Q71" s="123"/>
      <c r="R71" s="124"/>
      <c r="S71" s="125"/>
      <c r="T71" s="126"/>
      <c r="U71" s="126"/>
      <c r="V71" s="126"/>
      <c r="W71" s="126"/>
      <c r="X71" s="126"/>
      <c r="Y71" s="123"/>
      <c r="Z71" s="124"/>
      <c r="AA71" s="125"/>
      <c r="AB71" s="126"/>
      <c r="AC71" s="126"/>
      <c r="AD71" s="126"/>
      <c r="AE71" s="126"/>
      <c r="AF71" s="126"/>
      <c r="AG71" s="123"/>
      <c r="AH71" s="124"/>
      <c r="AI71" s="125"/>
      <c r="AJ71" s="126"/>
      <c r="AK71" s="126"/>
      <c r="AL71" s="126"/>
      <c r="AM71" s="126"/>
      <c r="AN71" s="126"/>
      <c r="AO71" s="123"/>
      <c r="AP71" s="124"/>
      <c r="AQ71" s="125"/>
      <c r="AR71" s="126"/>
      <c r="AS71" s="126"/>
      <c r="AT71" s="126"/>
      <c r="AU71" s="126"/>
      <c r="AV71" s="126"/>
      <c r="AW71" s="123"/>
      <c r="AX71" s="128"/>
      <c r="AY71" s="25"/>
    </row>
    <row r="72" spans="1:51" ht="20.25" customHeight="1">
      <c r="A72" s="223"/>
      <c r="B72" s="129" t="s">
        <v>63</v>
      </c>
      <c r="C72" s="120"/>
      <c r="D72" s="121"/>
      <c r="E72" s="122"/>
      <c r="F72" s="121"/>
      <c r="G72" s="121"/>
      <c r="H72" s="121"/>
      <c r="I72" s="123"/>
      <c r="J72" s="124"/>
      <c r="K72" s="125"/>
      <c r="L72" s="126"/>
      <c r="M72" s="127"/>
      <c r="N72" s="126"/>
      <c r="O72" s="126"/>
      <c r="P72" s="126"/>
      <c r="Q72" s="123"/>
      <c r="R72" s="124"/>
      <c r="S72" s="125"/>
      <c r="T72" s="126"/>
      <c r="U72" s="126"/>
      <c r="V72" s="126"/>
      <c r="W72" s="126"/>
      <c r="X72" s="126"/>
      <c r="Y72" s="123"/>
      <c r="Z72" s="124"/>
      <c r="AA72" s="125"/>
      <c r="AB72" s="126"/>
      <c r="AC72" s="126"/>
      <c r="AD72" s="126"/>
      <c r="AE72" s="126"/>
      <c r="AF72" s="126"/>
      <c r="AG72" s="123"/>
      <c r="AH72" s="124"/>
      <c r="AI72" s="125"/>
      <c r="AJ72" s="126"/>
      <c r="AK72" s="126"/>
      <c r="AL72" s="126"/>
      <c r="AM72" s="126"/>
      <c r="AN72" s="126"/>
      <c r="AO72" s="123"/>
      <c r="AP72" s="124"/>
      <c r="AQ72" s="125"/>
      <c r="AR72" s="126"/>
      <c r="AS72" s="127"/>
      <c r="AT72" s="126"/>
      <c r="AU72" s="126"/>
      <c r="AV72" s="126"/>
      <c r="AW72" s="123"/>
      <c r="AX72" s="128"/>
      <c r="AY72" s="25"/>
    </row>
    <row r="73" spans="1:51" ht="20.25" customHeight="1">
      <c r="A73" s="223"/>
      <c r="B73" s="129" t="s">
        <v>64</v>
      </c>
      <c r="C73" s="120"/>
      <c r="D73" s="121"/>
      <c r="E73" s="127"/>
      <c r="F73" s="126"/>
      <c r="G73" s="121"/>
      <c r="H73" s="121"/>
      <c r="I73" s="123"/>
      <c r="J73" s="124"/>
      <c r="K73" s="125"/>
      <c r="L73" s="126"/>
      <c r="M73" s="127"/>
      <c r="N73" s="126"/>
      <c r="O73" s="126"/>
      <c r="P73" s="126"/>
      <c r="Q73" s="123"/>
      <c r="R73" s="124"/>
      <c r="S73" s="125"/>
      <c r="T73" s="126"/>
      <c r="U73" s="126"/>
      <c r="V73" s="126"/>
      <c r="W73" s="126"/>
      <c r="X73" s="126"/>
      <c r="Y73" s="123"/>
      <c r="Z73" s="124"/>
      <c r="AA73" s="125"/>
      <c r="AB73" s="126"/>
      <c r="AC73" s="126"/>
      <c r="AD73" s="126"/>
      <c r="AE73" s="126"/>
      <c r="AF73" s="126"/>
      <c r="AG73" s="123"/>
      <c r="AH73" s="124"/>
      <c r="AI73" s="125"/>
      <c r="AJ73" s="126"/>
      <c r="AK73" s="126"/>
      <c r="AL73" s="126"/>
      <c r="AM73" s="126"/>
      <c r="AN73" s="126"/>
      <c r="AO73" s="123"/>
      <c r="AP73" s="124"/>
      <c r="AQ73" s="125"/>
      <c r="AR73" s="126"/>
      <c r="AS73" s="126"/>
      <c r="AT73" s="126"/>
      <c r="AU73" s="126"/>
      <c r="AV73" s="126"/>
      <c r="AW73" s="123"/>
      <c r="AX73" s="128"/>
      <c r="AY73" s="25"/>
    </row>
    <row r="74" spans="1:51" ht="20.25" customHeight="1">
      <c r="A74" s="223"/>
      <c r="B74" s="129" t="s">
        <v>65</v>
      </c>
      <c r="C74" s="120"/>
      <c r="D74" s="121"/>
      <c r="E74" s="127"/>
      <c r="F74" s="126"/>
      <c r="G74" s="121"/>
      <c r="H74" s="121"/>
      <c r="I74" s="123"/>
      <c r="J74" s="124"/>
      <c r="K74" s="125"/>
      <c r="L74" s="126"/>
      <c r="M74" s="127"/>
      <c r="N74" s="126"/>
      <c r="O74" s="126"/>
      <c r="P74" s="126"/>
      <c r="Q74" s="123"/>
      <c r="R74" s="124"/>
      <c r="S74" s="125"/>
      <c r="T74" s="126"/>
      <c r="U74" s="126"/>
      <c r="V74" s="126"/>
      <c r="W74" s="126"/>
      <c r="X74" s="126"/>
      <c r="Y74" s="123"/>
      <c r="Z74" s="124"/>
      <c r="AA74" s="125"/>
      <c r="AB74" s="126"/>
      <c r="AC74" s="126"/>
      <c r="AD74" s="126"/>
      <c r="AE74" s="126"/>
      <c r="AF74" s="126"/>
      <c r="AG74" s="123"/>
      <c r="AH74" s="124"/>
      <c r="AI74" s="125"/>
      <c r="AJ74" s="126"/>
      <c r="AK74" s="126"/>
      <c r="AL74" s="126"/>
      <c r="AM74" s="126"/>
      <c r="AN74" s="126"/>
      <c r="AO74" s="123"/>
      <c r="AP74" s="124"/>
      <c r="AQ74" s="125"/>
      <c r="AR74" s="126"/>
      <c r="AS74" s="126"/>
      <c r="AT74" s="126"/>
      <c r="AU74" s="126"/>
      <c r="AV74" s="126"/>
      <c r="AW74" s="123"/>
      <c r="AX74" s="128"/>
      <c r="AY74" s="25"/>
    </row>
    <row r="75" spans="1:51" ht="20.25" customHeight="1">
      <c r="A75" s="223"/>
      <c r="B75" s="129" t="s">
        <v>66</v>
      </c>
      <c r="C75" s="120"/>
      <c r="D75" s="121"/>
      <c r="E75" s="127"/>
      <c r="F75" s="126"/>
      <c r="G75" s="121"/>
      <c r="H75" s="121"/>
      <c r="I75" s="123"/>
      <c r="J75" s="124"/>
      <c r="K75" s="125"/>
      <c r="L75" s="126"/>
      <c r="M75" s="127"/>
      <c r="N75" s="126"/>
      <c r="O75" s="126"/>
      <c r="P75" s="126"/>
      <c r="Q75" s="123"/>
      <c r="R75" s="124"/>
      <c r="S75" s="125"/>
      <c r="T75" s="126"/>
      <c r="U75" s="126"/>
      <c r="V75" s="126"/>
      <c r="W75" s="126"/>
      <c r="X75" s="126"/>
      <c r="Y75" s="123"/>
      <c r="Z75" s="124"/>
      <c r="AA75" s="125"/>
      <c r="AB75" s="126"/>
      <c r="AC75" s="126"/>
      <c r="AD75" s="126"/>
      <c r="AE75" s="126"/>
      <c r="AF75" s="126"/>
      <c r="AG75" s="123"/>
      <c r="AH75" s="124"/>
      <c r="AI75" s="125"/>
      <c r="AJ75" s="126"/>
      <c r="AK75" s="126"/>
      <c r="AL75" s="126"/>
      <c r="AM75" s="126"/>
      <c r="AN75" s="126"/>
      <c r="AO75" s="123"/>
      <c r="AP75" s="124"/>
      <c r="AQ75" s="125"/>
      <c r="AR75" s="126"/>
      <c r="AS75" s="126"/>
      <c r="AT75" s="126"/>
      <c r="AU75" s="126"/>
      <c r="AV75" s="126"/>
      <c r="AW75" s="123"/>
      <c r="AX75" s="128"/>
      <c r="AY75" s="25"/>
    </row>
    <row r="76" spans="1:51" ht="20.25" customHeight="1">
      <c r="A76" s="223"/>
      <c r="B76" s="119" t="s">
        <v>67</v>
      </c>
      <c r="C76" s="130"/>
      <c r="D76" s="131"/>
      <c r="E76" s="132"/>
      <c r="F76" s="133"/>
      <c r="G76" s="131"/>
      <c r="H76" s="131"/>
      <c r="I76" s="134"/>
      <c r="J76" s="135"/>
      <c r="K76" s="136"/>
      <c r="L76" s="133"/>
      <c r="M76" s="132"/>
      <c r="N76" s="133"/>
      <c r="O76" s="133"/>
      <c r="P76" s="133"/>
      <c r="Q76" s="134"/>
      <c r="R76" s="135"/>
      <c r="S76" s="136"/>
      <c r="T76" s="133"/>
      <c r="U76" s="133"/>
      <c r="V76" s="133"/>
      <c r="W76" s="133"/>
      <c r="X76" s="133"/>
      <c r="Y76" s="134"/>
      <c r="Z76" s="135"/>
      <c r="AA76" s="136"/>
      <c r="AB76" s="133"/>
      <c r="AC76" s="133"/>
      <c r="AD76" s="133"/>
      <c r="AE76" s="133"/>
      <c r="AF76" s="133"/>
      <c r="AG76" s="134"/>
      <c r="AH76" s="135"/>
      <c r="AI76" s="136"/>
      <c r="AJ76" s="133"/>
      <c r="AK76" s="133"/>
      <c r="AL76" s="133"/>
      <c r="AM76" s="133"/>
      <c r="AN76" s="133"/>
      <c r="AO76" s="134"/>
      <c r="AP76" s="135"/>
      <c r="AQ76" s="136"/>
      <c r="AR76" s="133"/>
      <c r="AS76" s="133"/>
      <c r="AT76" s="133"/>
      <c r="AU76" s="133"/>
      <c r="AV76" s="133"/>
      <c r="AW76" s="134"/>
      <c r="AX76" s="137"/>
      <c r="AY76" s="25"/>
    </row>
    <row r="77" spans="1:51" s="144" customFormat="1" ht="20.25" customHeight="1">
      <c r="A77" s="224"/>
      <c r="B77" s="138" t="s">
        <v>68</v>
      </c>
      <c r="C77" s="139">
        <f t="shared" ref="C77:AX77" si="65">SUM(C67:C76)</f>
        <v>0</v>
      </c>
      <c r="D77" s="140">
        <f t="shared" si="65"/>
        <v>0</v>
      </c>
      <c r="E77" s="141">
        <f t="shared" si="65"/>
        <v>0</v>
      </c>
      <c r="F77" s="140">
        <f t="shared" si="65"/>
        <v>0</v>
      </c>
      <c r="G77" s="141">
        <f t="shared" si="65"/>
        <v>0</v>
      </c>
      <c r="H77" s="140">
        <f t="shared" si="65"/>
        <v>0</v>
      </c>
      <c r="I77" s="141">
        <f t="shared" si="65"/>
        <v>0</v>
      </c>
      <c r="J77" s="142">
        <f t="shared" si="65"/>
        <v>0</v>
      </c>
      <c r="K77" s="141">
        <f t="shared" si="65"/>
        <v>0</v>
      </c>
      <c r="L77" s="140">
        <f t="shared" si="65"/>
        <v>0</v>
      </c>
      <c r="M77" s="141">
        <f t="shared" si="65"/>
        <v>0</v>
      </c>
      <c r="N77" s="140">
        <f t="shared" si="65"/>
        <v>0</v>
      </c>
      <c r="O77" s="141">
        <f t="shared" si="65"/>
        <v>0</v>
      </c>
      <c r="P77" s="140">
        <f t="shared" si="65"/>
        <v>0</v>
      </c>
      <c r="Q77" s="141">
        <f t="shared" si="65"/>
        <v>0</v>
      </c>
      <c r="R77" s="142">
        <f t="shared" si="65"/>
        <v>0</v>
      </c>
      <c r="S77" s="141">
        <f t="shared" si="65"/>
        <v>0</v>
      </c>
      <c r="T77" s="140">
        <f t="shared" si="65"/>
        <v>0</v>
      </c>
      <c r="U77" s="141">
        <f t="shared" si="65"/>
        <v>0</v>
      </c>
      <c r="V77" s="140">
        <f t="shared" si="65"/>
        <v>0</v>
      </c>
      <c r="W77" s="141">
        <f t="shared" si="65"/>
        <v>0</v>
      </c>
      <c r="X77" s="140">
        <f t="shared" si="65"/>
        <v>0</v>
      </c>
      <c r="Y77" s="141">
        <f t="shared" si="65"/>
        <v>0</v>
      </c>
      <c r="Z77" s="142">
        <f t="shared" si="65"/>
        <v>0</v>
      </c>
      <c r="AA77" s="141">
        <f t="shared" si="65"/>
        <v>0</v>
      </c>
      <c r="AB77" s="140">
        <f t="shared" si="65"/>
        <v>0</v>
      </c>
      <c r="AC77" s="141">
        <f t="shared" si="65"/>
        <v>0</v>
      </c>
      <c r="AD77" s="140">
        <f t="shared" si="65"/>
        <v>0</v>
      </c>
      <c r="AE77" s="141">
        <f t="shared" si="65"/>
        <v>0</v>
      </c>
      <c r="AF77" s="140">
        <f t="shared" si="65"/>
        <v>0</v>
      </c>
      <c r="AG77" s="141">
        <f t="shared" si="65"/>
        <v>0</v>
      </c>
      <c r="AH77" s="142">
        <f t="shared" si="65"/>
        <v>0</v>
      </c>
      <c r="AI77" s="141">
        <f t="shared" si="65"/>
        <v>0</v>
      </c>
      <c r="AJ77" s="140">
        <f t="shared" si="65"/>
        <v>0</v>
      </c>
      <c r="AK77" s="141">
        <f t="shared" si="65"/>
        <v>0</v>
      </c>
      <c r="AL77" s="140">
        <f t="shared" si="65"/>
        <v>0</v>
      </c>
      <c r="AM77" s="141">
        <f t="shared" si="65"/>
        <v>0</v>
      </c>
      <c r="AN77" s="140">
        <f t="shared" si="65"/>
        <v>0</v>
      </c>
      <c r="AO77" s="141">
        <f t="shared" si="65"/>
        <v>0</v>
      </c>
      <c r="AP77" s="142">
        <f t="shared" si="65"/>
        <v>0</v>
      </c>
      <c r="AQ77" s="141">
        <f t="shared" si="65"/>
        <v>0</v>
      </c>
      <c r="AR77" s="140">
        <f t="shared" si="65"/>
        <v>0</v>
      </c>
      <c r="AS77" s="141">
        <f t="shared" si="65"/>
        <v>3</v>
      </c>
      <c r="AT77" s="140">
        <f t="shared" si="65"/>
        <v>85</v>
      </c>
      <c r="AU77" s="141">
        <f t="shared" si="65"/>
        <v>0</v>
      </c>
      <c r="AV77" s="140">
        <f t="shared" si="65"/>
        <v>0</v>
      </c>
      <c r="AW77" s="141">
        <f t="shared" si="65"/>
        <v>3</v>
      </c>
      <c r="AX77" s="143">
        <f t="shared" si="65"/>
        <v>85</v>
      </c>
      <c r="AY77" s="25"/>
    </row>
    <row r="78" spans="1:51" s="154" customFormat="1" ht="15" customHeight="1">
      <c r="A78" s="225" t="s">
        <v>69</v>
      </c>
      <c r="B78" s="226"/>
      <c r="C78" s="145">
        <f t="shared" ref="C78:AW78" si="66">C65+C77</f>
        <v>6</v>
      </c>
      <c r="D78" s="146">
        <f t="shared" si="66"/>
        <v>329.09999999999997</v>
      </c>
      <c r="E78" s="147">
        <f t="shared" si="66"/>
        <v>11</v>
      </c>
      <c r="F78" s="146">
        <f t="shared" si="66"/>
        <v>486.7</v>
      </c>
      <c r="G78" s="147">
        <f t="shared" si="66"/>
        <v>3</v>
      </c>
      <c r="H78" s="146">
        <f t="shared" si="66"/>
        <v>203</v>
      </c>
      <c r="I78" s="147">
        <f t="shared" si="66"/>
        <v>20</v>
      </c>
      <c r="J78" s="148">
        <f t="shared" si="66"/>
        <v>1018.8</v>
      </c>
      <c r="K78" s="149">
        <f t="shared" si="66"/>
        <v>24</v>
      </c>
      <c r="L78" s="150">
        <f t="shared" si="66"/>
        <v>621.6</v>
      </c>
      <c r="M78" s="151">
        <f t="shared" si="66"/>
        <v>29</v>
      </c>
      <c r="N78" s="150">
        <f t="shared" si="66"/>
        <v>509</v>
      </c>
      <c r="O78" s="151">
        <f t="shared" si="66"/>
        <v>6</v>
      </c>
      <c r="P78" s="150">
        <f t="shared" si="66"/>
        <v>351</v>
      </c>
      <c r="Q78" s="151">
        <f t="shared" si="66"/>
        <v>61</v>
      </c>
      <c r="R78" s="152">
        <f>R65+R77</f>
        <v>1481.6</v>
      </c>
      <c r="S78" s="149">
        <f t="shared" si="66"/>
        <v>38</v>
      </c>
      <c r="T78" s="150">
        <f t="shared" si="66"/>
        <v>854.7</v>
      </c>
      <c r="U78" s="151">
        <f t="shared" si="66"/>
        <v>77</v>
      </c>
      <c r="V78" s="150">
        <f t="shared" si="66"/>
        <v>2716.6</v>
      </c>
      <c r="W78" s="151">
        <f t="shared" si="66"/>
        <v>6</v>
      </c>
      <c r="X78" s="150">
        <f t="shared" si="66"/>
        <v>1289</v>
      </c>
      <c r="Y78" s="151">
        <f t="shared" si="66"/>
        <v>114</v>
      </c>
      <c r="Z78" s="152">
        <f t="shared" si="66"/>
        <v>4860.2999999999993</v>
      </c>
      <c r="AA78" s="149">
        <f t="shared" si="66"/>
        <v>2</v>
      </c>
      <c r="AB78" s="150">
        <f t="shared" si="66"/>
        <v>40</v>
      </c>
      <c r="AC78" s="151">
        <f t="shared" si="66"/>
        <v>8</v>
      </c>
      <c r="AD78" s="150">
        <f t="shared" si="66"/>
        <v>194</v>
      </c>
      <c r="AE78" s="151">
        <f t="shared" si="66"/>
        <v>1</v>
      </c>
      <c r="AF78" s="150">
        <f t="shared" si="66"/>
        <v>30</v>
      </c>
      <c r="AG78" s="151">
        <f t="shared" si="66"/>
        <v>11</v>
      </c>
      <c r="AH78" s="152">
        <f t="shared" si="66"/>
        <v>264</v>
      </c>
      <c r="AI78" s="149">
        <f t="shared" si="66"/>
        <v>0</v>
      </c>
      <c r="AJ78" s="150">
        <f t="shared" si="66"/>
        <v>0</v>
      </c>
      <c r="AK78" s="151">
        <f t="shared" si="66"/>
        <v>0</v>
      </c>
      <c r="AL78" s="150">
        <f t="shared" si="66"/>
        <v>0</v>
      </c>
      <c r="AM78" s="151">
        <f t="shared" si="66"/>
        <v>0</v>
      </c>
      <c r="AN78" s="150">
        <f t="shared" si="66"/>
        <v>0</v>
      </c>
      <c r="AO78" s="151">
        <f t="shared" si="66"/>
        <v>0</v>
      </c>
      <c r="AP78" s="152">
        <f t="shared" si="66"/>
        <v>0</v>
      </c>
      <c r="AQ78" s="149">
        <f t="shared" si="66"/>
        <v>76</v>
      </c>
      <c r="AR78" s="150">
        <f t="shared" si="66"/>
        <v>2747.5</v>
      </c>
      <c r="AS78" s="151">
        <f t="shared" si="66"/>
        <v>108</v>
      </c>
      <c r="AT78" s="150">
        <f>AT65+AT77</f>
        <v>2913.6000000000004</v>
      </c>
      <c r="AU78" s="151">
        <f t="shared" si="66"/>
        <v>10</v>
      </c>
      <c r="AV78" s="150">
        <f t="shared" si="66"/>
        <v>5123.2</v>
      </c>
      <c r="AW78" s="151">
        <f t="shared" si="66"/>
        <v>196</v>
      </c>
      <c r="AX78" s="153">
        <f>AX65+AX77</f>
        <v>10784.3</v>
      </c>
      <c r="AY78" s="25"/>
    </row>
    <row r="79" spans="1:51" s="154" customFormat="1" ht="15" customHeight="1">
      <c r="A79" s="227"/>
      <c r="B79" s="228"/>
      <c r="C79" s="155"/>
      <c r="D79" s="156"/>
      <c r="E79" s="157"/>
      <c r="F79" s="158"/>
      <c r="G79" s="157"/>
      <c r="H79" s="158"/>
      <c r="I79" s="159"/>
      <c r="J79" s="160"/>
      <c r="K79" s="161">
        <f>K66</f>
        <v>12</v>
      </c>
      <c r="L79" s="156">
        <f>L66</f>
        <v>313.2</v>
      </c>
      <c r="M79" s="157"/>
      <c r="N79" s="158"/>
      <c r="O79" s="157"/>
      <c r="P79" s="158"/>
      <c r="Q79" s="159">
        <f>Q66</f>
        <v>12</v>
      </c>
      <c r="R79" s="160">
        <f>R66</f>
        <v>313.2</v>
      </c>
      <c r="S79" s="161">
        <f>S66</f>
        <v>14</v>
      </c>
      <c r="T79" s="156">
        <f>T66</f>
        <v>284.5</v>
      </c>
      <c r="U79" s="157"/>
      <c r="V79" s="158"/>
      <c r="W79" s="157"/>
      <c r="X79" s="158"/>
      <c r="Y79" s="159">
        <f>Y66</f>
        <v>12</v>
      </c>
      <c r="Z79" s="160">
        <f>Z66</f>
        <v>284.5</v>
      </c>
      <c r="AA79" s="161">
        <f>AA66</f>
        <v>2</v>
      </c>
      <c r="AB79" s="156">
        <f>AB66</f>
        <v>40</v>
      </c>
      <c r="AC79" s="157"/>
      <c r="AD79" s="158"/>
      <c r="AE79" s="157"/>
      <c r="AF79" s="158"/>
      <c r="AG79" s="159">
        <f>AG66</f>
        <v>2</v>
      </c>
      <c r="AH79" s="160">
        <f>AH66</f>
        <v>40</v>
      </c>
      <c r="AI79" s="162"/>
      <c r="AJ79" s="163"/>
      <c r="AK79" s="164"/>
      <c r="AL79" s="165"/>
      <c r="AM79" s="165"/>
      <c r="AN79" s="166"/>
      <c r="AO79" s="159"/>
      <c r="AP79" s="160"/>
      <c r="AQ79" s="161">
        <f>AQ66</f>
        <v>17</v>
      </c>
      <c r="AR79" s="156">
        <f>AR66</f>
        <v>897</v>
      </c>
      <c r="AS79" s="157"/>
      <c r="AT79" s="158"/>
      <c r="AU79" s="157"/>
      <c r="AV79" s="158"/>
      <c r="AW79" s="159">
        <f>AW66</f>
        <v>15</v>
      </c>
      <c r="AX79" s="167">
        <f>AX66</f>
        <v>897</v>
      </c>
      <c r="AY79" s="25"/>
    </row>
    <row r="80" spans="1:51" s="170" customFormat="1" ht="14.25" customHeight="1">
      <c r="A80" s="168" t="s">
        <v>70</v>
      </c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83"/>
    </row>
    <row r="81" spans="1:50" s="170" customFormat="1" ht="14.25" customHeight="1">
      <c r="A81" s="168" t="s">
        <v>71</v>
      </c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</row>
  </sheetData>
  <mergeCells count="70">
    <mergeCell ref="AP63:AP64"/>
    <mergeCell ref="B65:B66"/>
    <mergeCell ref="A67:A77"/>
    <mergeCell ref="A78:B79"/>
    <mergeCell ref="B55:B56"/>
    <mergeCell ref="B57:B58"/>
    <mergeCell ref="B59:B60"/>
    <mergeCell ref="B61:B62"/>
    <mergeCell ref="B63:B64"/>
    <mergeCell ref="AO63:AO64"/>
    <mergeCell ref="B53:B54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19:B20"/>
    <mergeCell ref="B21:B22"/>
    <mergeCell ref="B23:B24"/>
    <mergeCell ref="B25:B26"/>
    <mergeCell ref="B27:B28"/>
    <mergeCell ref="B29:B30"/>
    <mergeCell ref="AS5:AT5"/>
    <mergeCell ref="AU5:AV5"/>
    <mergeCell ref="AW5:AX5"/>
    <mergeCell ref="A7:A66"/>
    <mergeCell ref="B7:B8"/>
    <mergeCell ref="B9:B10"/>
    <mergeCell ref="B11:B12"/>
    <mergeCell ref="B13:B14"/>
    <mergeCell ref="B15:B16"/>
    <mergeCell ref="B17:B18"/>
    <mergeCell ref="AG5:AH5"/>
    <mergeCell ref="AI5:AJ5"/>
    <mergeCell ref="AK5:AL5"/>
    <mergeCell ref="AM5:AN5"/>
    <mergeCell ref="AO5:AP5"/>
    <mergeCell ref="M5:N5"/>
    <mergeCell ref="O5:P5"/>
    <mergeCell ref="Q5:R5"/>
    <mergeCell ref="S5:T5"/>
    <mergeCell ref="AQ5:AR5"/>
    <mergeCell ref="U5:V5"/>
    <mergeCell ref="W5:X5"/>
    <mergeCell ref="Y5:Z5"/>
    <mergeCell ref="AA5:AB5"/>
    <mergeCell ref="AC5:AD5"/>
    <mergeCell ref="AE5:AF5"/>
    <mergeCell ref="AT1:AX1"/>
    <mergeCell ref="AU2:AX2"/>
    <mergeCell ref="A3:A6"/>
    <mergeCell ref="B3:B6"/>
    <mergeCell ref="C3:AX3"/>
    <mergeCell ref="C4:J4"/>
    <mergeCell ref="K4:R4"/>
    <mergeCell ref="S4:Z4"/>
    <mergeCell ref="AA4:AH4"/>
    <mergeCell ref="AI4:AP4"/>
    <mergeCell ref="AQ4:AX4"/>
    <mergeCell ref="C5:D5"/>
    <mergeCell ref="E5:F5"/>
    <mergeCell ref="G5:H5"/>
    <mergeCell ref="I5:J5"/>
    <mergeCell ref="K5:L5"/>
  </mergeCells>
  <phoneticPr fontId="3"/>
  <printOptions horizontalCentered="1"/>
  <pageMargins left="0.31496062992125984" right="0.19685039370078741" top="0.6692913385826772" bottom="0.27559055118110237" header="0.19685039370078741" footer="0.23622047244094491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 受託面積　受託生産者数 </vt:lpstr>
      <vt:lpstr>'(6) 受託面積　受託生産者数 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tani</cp:lastModifiedBy>
  <cp:lastPrinted>2015-06-03T04:09:28Z</cp:lastPrinted>
  <dcterms:created xsi:type="dcterms:W3CDTF">2015-06-02T08:31:32Z</dcterms:created>
  <dcterms:modified xsi:type="dcterms:W3CDTF">2015-06-03T08:54:31Z</dcterms:modified>
</cp:coreProperties>
</file>