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405" yWindow="2805" windowWidth="17520" windowHeight="5925"/>
  </bookViews>
  <sheets>
    <sheet name="（２）⑤" sheetId="5" r:id="rId1"/>
  </sheets>
  <definedNames>
    <definedName name="_xlnm.Print_Area" localSheetId="0">'（２）⑤'!$A$1:$Q$219</definedName>
    <definedName name="_xlnm.Print_Titles" localSheetId="0">'（２）⑤'!$5:$7</definedName>
  </definedNames>
  <calcPr calcId="125725"/>
</workbook>
</file>

<file path=xl/calcChain.xml><?xml version="1.0" encoding="utf-8"?>
<calcChain xmlns="http://schemas.openxmlformats.org/spreadsheetml/2006/main">
  <c r="Q8" i="5"/>
  <c r="Q9"/>
  <c r="Q10"/>
  <c r="Q11"/>
  <c r="F12"/>
  <c r="G12"/>
  <c r="H12"/>
  <c r="I12"/>
  <c r="J12"/>
  <c r="K12"/>
  <c r="L12"/>
  <c r="M12"/>
  <c r="N12"/>
  <c r="O12"/>
  <c r="P12"/>
  <c r="Q13"/>
  <c r="Q14"/>
  <c r="Q15"/>
  <c r="Q16"/>
  <c r="F17"/>
  <c r="G17"/>
  <c r="H17"/>
  <c r="I17"/>
  <c r="J17"/>
  <c r="K17"/>
  <c r="L17"/>
  <c r="M17"/>
  <c r="N17"/>
  <c r="O17"/>
  <c r="P17"/>
  <c r="Q18"/>
  <c r="Q19"/>
  <c r="Q20"/>
  <c r="Q21"/>
  <c r="F22"/>
  <c r="G22"/>
  <c r="H22"/>
  <c r="I22"/>
  <c r="J22"/>
  <c r="K22"/>
  <c r="L22"/>
  <c r="M22"/>
  <c r="N22"/>
  <c r="O22"/>
  <c r="P22"/>
  <c r="Q23"/>
  <c r="Q24"/>
  <c r="Q25"/>
  <c r="Q26"/>
  <c r="F27"/>
  <c r="G27"/>
  <c r="H27"/>
  <c r="I27"/>
  <c r="J27"/>
  <c r="K27"/>
  <c r="L27"/>
  <c r="M27"/>
  <c r="N27"/>
  <c r="O27"/>
  <c r="P27"/>
  <c r="Q28"/>
  <c r="Q29"/>
  <c r="Q30"/>
  <c r="Q31"/>
  <c r="F32"/>
  <c r="G32"/>
  <c r="H32"/>
  <c r="I32"/>
  <c r="J32"/>
  <c r="K32"/>
  <c r="L32"/>
  <c r="M32"/>
  <c r="N32"/>
  <c r="O32"/>
  <c r="P32"/>
  <c r="Q33"/>
  <c r="Q34"/>
  <c r="Q35"/>
  <c r="Q36"/>
  <c r="F37"/>
  <c r="G37"/>
  <c r="H37"/>
  <c r="I37"/>
  <c r="J37"/>
  <c r="K37"/>
  <c r="L37"/>
  <c r="M37"/>
  <c r="N37"/>
  <c r="O37"/>
  <c r="P37"/>
  <c r="Q38"/>
  <c r="Q39"/>
  <c r="Q40"/>
  <c r="Q41"/>
  <c r="F42"/>
  <c r="G42"/>
  <c r="H42"/>
  <c r="I42"/>
  <c r="J42"/>
  <c r="K42"/>
  <c r="L42"/>
  <c r="M42"/>
  <c r="N42"/>
  <c r="O42"/>
  <c r="P42"/>
  <c r="Q44"/>
  <c r="Q45"/>
  <c r="Q46"/>
  <c r="Q47"/>
  <c r="F48"/>
  <c r="G48"/>
  <c r="H48"/>
  <c r="I48"/>
  <c r="J48"/>
  <c r="K48"/>
  <c r="L48"/>
  <c r="M48"/>
  <c r="N48"/>
  <c r="O48"/>
  <c r="P48"/>
  <c r="Q49"/>
  <c r="Q50"/>
  <c r="Q51"/>
  <c r="Q52"/>
  <c r="F53"/>
  <c r="G53"/>
  <c r="H53"/>
  <c r="I53"/>
  <c r="J53"/>
  <c r="K53"/>
  <c r="L53"/>
  <c r="M53"/>
  <c r="N53"/>
  <c r="O53"/>
  <c r="P53"/>
  <c r="Q54"/>
  <c r="Q55"/>
  <c r="Q56"/>
  <c r="Q57"/>
  <c r="F58"/>
  <c r="G58"/>
  <c r="H58"/>
  <c r="I58"/>
  <c r="J58"/>
  <c r="K58"/>
  <c r="L58"/>
  <c r="M58"/>
  <c r="N58"/>
  <c r="O58"/>
  <c r="P58"/>
  <c r="Q59"/>
  <c r="Q60"/>
  <c r="Q61"/>
  <c r="Q62"/>
  <c r="F63"/>
  <c r="G63"/>
  <c r="H63"/>
  <c r="I63"/>
  <c r="J63"/>
  <c r="K63"/>
  <c r="L63"/>
  <c r="M63"/>
  <c r="N63"/>
  <c r="O63"/>
  <c r="P63"/>
  <c r="Q64"/>
  <c r="Q65"/>
  <c r="Q66"/>
  <c r="Q67"/>
  <c r="F68"/>
  <c r="G68"/>
  <c r="H68"/>
  <c r="I68"/>
  <c r="J68"/>
  <c r="K68"/>
  <c r="L68"/>
  <c r="M68"/>
  <c r="N68"/>
  <c r="O68"/>
  <c r="P68"/>
  <c r="Q70"/>
  <c r="Q71"/>
  <c r="Q72"/>
  <c r="Q73"/>
  <c r="F74"/>
  <c r="G74"/>
  <c r="H74"/>
  <c r="I74"/>
  <c r="J74"/>
  <c r="K74"/>
  <c r="L74"/>
  <c r="M74"/>
  <c r="N74"/>
  <c r="N85" s="1"/>
  <c r="O74"/>
  <c r="P74"/>
  <c r="Q75"/>
  <c r="Q76"/>
  <c r="Q77"/>
  <c r="Q78"/>
  <c r="F79"/>
  <c r="G79"/>
  <c r="H79"/>
  <c r="I79"/>
  <c r="J79"/>
  <c r="K79"/>
  <c r="L79"/>
  <c r="M79"/>
  <c r="N79"/>
  <c r="O79"/>
  <c r="P79"/>
  <c r="Q80"/>
  <c r="Q81"/>
  <c r="Q82"/>
  <c r="Q83"/>
  <c r="F84"/>
  <c r="G84"/>
  <c r="H84"/>
  <c r="I84"/>
  <c r="J84"/>
  <c r="K84"/>
  <c r="L84"/>
  <c r="M84"/>
  <c r="N84"/>
  <c r="O84"/>
  <c r="P84"/>
  <c r="P85" s="1"/>
  <c r="Q86"/>
  <c r="Q87"/>
  <c r="Q88"/>
  <c r="Q89"/>
  <c r="F90"/>
  <c r="G90"/>
  <c r="H90"/>
  <c r="I90"/>
  <c r="J90"/>
  <c r="K90"/>
  <c r="L90"/>
  <c r="M90"/>
  <c r="N90"/>
  <c r="O90"/>
  <c r="P90"/>
  <c r="Q91"/>
  <c r="Q92"/>
  <c r="Q93"/>
  <c r="Q94"/>
  <c r="F95"/>
  <c r="G95"/>
  <c r="H95"/>
  <c r="I95"/>
  <c r="J95"/>
  <c r="K95"/>
  <c r="L95"/>
  <c r="M95"/>
  <c r="N95"/>
  <c r="O95"/>
  <c r="P95"/>
  <c r="Q96"/>
  <c r="Q97"/>
  <c r="Q98"/>
  <c r="Q99"/>
  <c r="F100"/>
  <c r="G100"/>
  <c r="H100"/>
  <c r="I100"/>
  <c r="J100"/>
  <c r="K100"/>
  <c r="L100"/>
  <c r="M100"/>
  <c r="N100"/>
  <c r="O100"/>
  <c r="P100"/>
  <c r="Q101"/>
  <c r="Q102"/>
  <c r="Q103"/>
  <c r="Q104"/>
  <c r="F105"/>
  <c r="G105"/>
  <c r="H105"/>
  <c r="I105"/>
  <c r="J105"/>
  <c r="K105"/>
  <c r="L105"/>
  <c r="M105"/>
  <c r="N105"/>
  <c r="O105"/>
  <c r="P105"/>
  <c r="Q106"/>
  <c r="Q107"/>
  <c r="Q108"/>
  <c r="Q109"/>
  <c r="F110"/>
  <c r="G110"/>
  <c r="H110"/>
  <c r="I110"/>
  <c r="J110"/>
  <c r="K110"/>
  <c r="L110"/>
  <c r="M110"/>
  <c r="N110"/>
  <c r="O110"/>
  <c r="P110"/>
  <c r="Q111"/>
  <c r="Q112"/>
  <c r="Q113"/>
  <c r="Q114"/>
  <c r="F115"/>
  <c r="G115"/>
  <c r="H115"/>
  <c r="I115"/>
  <c r="J115"/>
  <c r="K115"/>
  <c r="L115"/>
  <c r="M115"/>
  <c r="N115"/>
  <c r="O115"/>
  <c r="P115"/>
  <c r="Q116"/>
  <c r="Q117"/>
  <c r="Q118"/>
  <c r="Q119"/>
  <c r="F120"/>
  <c r="G120"/>
  <c r="H120"/>
  <c r="I120"/>
  <c r="J120"/>
  <c r="K120"/>
  <c r="L120"/>
  <c r="M120"/>
  <c r="N120"/>
  <c r="O120"/>
  <c r="P120"/>
  <c r="Q121"/>
  <c r="Q122"/>
  <c r="Q123"/>
  <c r="Q124"/>
  <c r="F125"/>
  <c r="G125"/>
  <c r="H125"/>
  <c r="I125"/>
  <c r="J125"/>
  <c r="K125"/>
  <c r="L125"/>
  <c r="M125"/>
  <c r="N125"/>
  <c r="O125"/>
  <c r="P125"/>
  <c r="Q126"/>
  <c r="Q127"/>
  <c r="Q128"/>
  <c r="Q129"/>
  <c r="F130"/>
  <c r="G130"/>
  <c r="H130"/>
  <c r="I130"/>
  <c r="J130"/>
  <c r="K130"/>
  <c r="L130"/>
  <c r="M130"/>
  <c r="N130"/>
  <c r="O130"/>
  <c r="P130"/>
  <c r="Q132"/>
  <c r="Q133"/>
  <c r="Q134"/>
  <c r="Q135"/>
  <c r="F136"/>
  <c r="G136"/>
  <c r="H136"/>
  <c r="I136"/>
  <c r="J136"/>
  <c r="K136"/>
  <c r="L136"/>
  <c r="M136"/>
  <c r="M147" s="1"/>
  <c r="N136"/>
  <c r="O136"/>
  <c r="P136"/>
  <c r="Q137"/>
  <c r="Q138"/>
  <c r="Q139"/>
  <c r="Q140"/>
  <c r="F141"/>
  <c r="G141"/>
  <c r="H141"/>
  <c r="I141"/>
  <c r="J141"/>
  <c r="K141"/>
  <c r="L141"/>
  <c r="M141"/>
  <c r="N141"/>
  <c r="O141"/>
  <c r="P141"/>
  <c r="Q142"/>
  <c r="Q143"/>
  <c r="Q144"/>
  <c r="Q145"/>
  <c r="F146"/>
  <c r="G146"/>
  <c r="H146"/>
  <c r="I146"/>
  <c r="J146"/>
  <c r="K146"/>
  <c r="L146"/>
  <c r="M146"/>
  <c r="N146"/>
  <c r="O146"/>
  <c r="P146"/>
  <c r="F148"/>
  <c r="G148"/>
  <c r="H148"/>
  <c r="I148"/>
  <c r="J148"/>
  <c r="K148"/>
  <c r="L148"/>
  <c r="M148"/>
  <c r="N148"/>
  <c r="O148"/>
  <c r="P148"/>
  <c r="F149"/>
  <c r="G149"/>
  <c r="H149"/>
  <c r="I149"/>
  <c r="J149"/>
  <c r="K149"/>
  <c r="L149"/>
  <c r="M149"/>
  <c r="N149"/>
  <c r="O149"/>
  <c r="P149"/>
  <c r="F150"/>
  <c r="G150"/>
  <c r="H150"/>
  <c r="I150"/>
  <c r="J150"/>
  <c r="K150"/>
  <c r="L150"/>
  <c r="M150"/>
  <c r="N150"/>
  <c r="O150"/>
  <c r="P150"/>
  <c r="F151"/>
  <c r="G151"/>
  <c r="H151"/>
  <c r="I151"/>
  <c r="J151"/>
  <c r="K151"/>
  <c r="L151"/>
  <c r="M151"/>
  <c r="N151"/>
  <c r="O151"/>
  <c r="P151"/>
  <c r="Q154"/>
  <c r="Q155"/>
  <c r="Q156"/>
  <c r="Q157"/>
  <c r="F158"/>
  <c r="G158"/>
  <c r="H158"/>
  <c r="I158"/>
  <c r="J158"/>
  <c r="K158"/>
  <c r="L158"/>
  <c r="M158"/>
  <c r="N158"/>
  <c r="O158"/>
  <c r="P158"/>
  <c r="Q159"/>
  <c r="Q160"/>
  <c r="Q161"/>
  <c r="Q162"/>
  <c r="F163"/>
  <c r="G163"/>
  <c r="H163"/>
  <c r="I163"/>
  <c r="J163"/>
  <c r="K163"/>
  <c r="L163"/>
  <c r="M163"/>
  <c r="N163"/>
  <c r="O163"/>
  <c r="P163"/>
  <c r="Q164"/>
  <c r="Q165"/>
  <c r="Q166"/>
  <c r="Q167"/>
  <c r="F168"/>
  <c r="G168"/>
  <c r="H168"/>
  <c r="I168"/>
  <c r="J168"/>
  <c r="K168"/>
  <c r="L168"/>
  <c r="M168"/>
  <c r="N168"/>
  <c r="O168"/>
  <c r="P168"/>
  <c r="Q169"/>
  <c r="Q170"/>
  <c r="Q171"/>
  <c r="Q172"/>
  <c r="F173"/>
  <c r="G173"/>
  <c r="H173"/>
  <c r="I173"/>
  <c r="J173"/>
  <c r="K173"/>
  <c r="L173"/>
  <c r="M173"/>
  <c r="N173"/>
  <c r="O173"/>
  <c r="P173"/>
  <c r="Q174"/>
  <c r="Q175"/>
  <c r="Q176"/>
  <c r="Q177"/>
  <c r="F178"/>
  <c r="G178"/>
  <c r="H178"/>
  <c r="I178"/>
  <c r="J178"/>
  <c r="K178"/>
  <c r="L178"/>
  <c r="M178"/>
  <c r="N178"/>
  <c r="O178"/>
  <c r="P178"/>
  <c r="Q179"/>
  <c r="Q180"/>
  <c r="Q181"/>
  <c r="Q182"/>
  <c r="F183"/>
  <c r="G183"/>
  <c r="H183"/>
  <c r="I183"/>
  <c r="J183"/>
  <c r="K183"/>
  <c r="L183"/>
  <c r="M183"/>
  <c r="N183"/>
  <c r="O183"/>
  <c r="P183"/>
  <c r="Q184"/>
  <c r="Q185"/>
  <c r="Q186"/>
  <c r="Q187"/>
  <c r="F188"/>
  <c r="G188"/>
  <c r="H188"/>
  <c r="I188"/>
  <c r="J188"/>
  <c r="K188"/>
  <c r="L188"/>
  <c r="M188"/>
  <c r="N188"/>
  <c r="O188"/>
  <c r="P188"/>
  <c r="Q189"/>
  <c r="Q190"/>
  <c r="Q191"/>
  <c r="Q192"/>
  <c r="F193"/>
  <c r="G193"/>
  <c r="H193"/>
  <c r="I193"/>
  <c r="J193"/>
  <c r="K193"/>
  <c r="L193"/>
  <c r="M193"/>
  <c r="N193"/>
  <c r="O193"/>
  <c r="P193"/>
  <c r="Q194"/>
  <c r="Q195"/>
  <c r="Q196"/>
  <c r="Q197"/>
  <c r="F198"/>
  <c r="G198"/>
  <c r="H198"/>
  <c r="I198"/>
  <c r="J198"/>
  <c r="K198"/>
  <c r="L198"/>
  <c r="M198"/>
  <c r="N198"/>
  <c r="O198"/>
  <c r="P198"/>
  <c r="Q199"/>
  <c r="Q200"/>
  <c r="Q201"/>
  <c r="Q202"/>
  <c r="F203"/>
  <c r="G203"/>
  <c r="H203"/>
  <c r="I203"/>
  <c r="J203"/>
  <c r="K203"/>
  <c r="L203"/>
  <c r="M203"/>
  <c r="N203"/>
  <c r="O203"/>
  <c r="P203"/>
  <c r="F205"/>
  <c r="G205"/>
  <c r="H205"/>
  <c r="I205"/>
  <c r="J205"/>
  <c r="K205"/>
  <c r="L205"/>
  <c r="M205"/>
  <c r="N205"/>
  <c r="O205"/>
  <c r="P205"/>
  <c r="F206"/>
  <c r="G206"/>
  <c r="H206"/>
  <c r="I206"/>
  <c r="J206"/>
  <c r="K206"/>
  <c r="L206"/>
  <c r="M206"/>
  <c r="N206"/>
  <c r="O206"/>
  <c r="P206"/>
  <c r="F207"/>
  <c r="G207"/>
  <c r="H207"/>
  <c r="I207"/>
  <c r="J207"/>
  <c r="K207"/>
  <c r="L207"/>
  <c r="M207"/>
  <c r="N207"/>
  <c r="O207"/>
  <c r="P207"/>
  <c r="F208"/>
  <c r="G208"/>
  <c r="H208"/>
  <c r="I208"/>
  <c r="J208"/>
  <c r="K208"/>
  <c r="L208"/>
  <c r="M208"/>
  <c r="N208"/>
  <c r="O208"/>
  <c r="P208"/>
  <c r="Q136" l="1"/>
  <c r="Q193"/>
  <c r="H85"/>
  <c r="I85"/>
  <c r="Q141"/>
  <c r="J85"/>
  <c r="Q53"/>
  <c r="M85"/>
  <c r="I147"/>
  <c r="Q203"/>
  <c r="Q198"/>
  <c r="N204"/>
  <c r="F204"/>
  <c r="Q188"/>
  <c r="J204"/>
  <c r="Q183"/>
  <c r="Q178"/>
  <c r="N209"/>
  <c r="J209"/>
  <c r="Q173"/>
  <c r="M204"/>
  <c r="O204"/>
  <c r="K204"/>
  <c r="G204"/>
  <c r="N214"/>
  <c r="J214"/>
  <c r="M213"/>
  <c r="I213"/>
  <c r="L212"/>
  <c r="H212"/>
  <c r="O211"/>
  <c r="K211"/>
  <c r="G211"/>
  <c r="F209"/>
  <c r="Q168"/>
  <c r="I204"/>
  <c r="L204"/>
  <c r="K214"/>
  <c r="N213"/>
  <c r="M212"/>
  <c r="P211"/>
  <c r="H211"/>
  <c r="O209"/>
  <c r="K209"/>
  <c r="G209"/>
  <c r="Q163"/>
  <c r="P204"/>
  <c r="H204"/>
  <c r="O214"/>
  <c r="G214"/>
  <c r="J213"/>
  <c r="I212"/>
  <c r="L211"/>
  <c r="M209"/>
  <c r="I209"/>
  <c r="P209"/>
  <c r="L209"/>
  <c r="H209"/>
  <c r="Q205"/>
  <c r="Q207"/>
  <c r="P214"/>
  <c r="L214"/>
  <c r="H214"/>
  <c r="O213"/>
  <c r="K213"/>
  <c r="G213"/>
  <c r="N212"/>
  <c r="J212"/>
  <c r="M211"/>
  <c r="I211"/>
  <c r="Q208"/>
  <c r="Q206"/>
  <c r="Q158"/>
  <c r="M214"/>
  <c r="P213"/>
  <c r="L213"/>
  <c r="H213"/>
  <c r="K212"/>
  <c r="G212"/>
  <c r="N211"/>
  <c r="J211"/>
  <c r="Q146"/>
  <c r="P147"/>
  <c r="L147"/>
  <c r="H147"/>
  <c r="N147"/>
  <c r="J147"/>
  <c r="O147"/>
  <c r="K147"/>
  <c r="G147"/>
  <c r="F147"/>
  <c r="Q130"/>
  <c r="Q125"/>
  <c r="Q120"/>
  <c r="F131"/>
  <c r="I131"/>
  <c r="J131"/>
  <c r="Q115"/>
  <c r="M131"/>
  <c r="N131"/>
  <c r="Q110"/>
  <c r="G131"/>
  <c r="K131"/>
  <c r="Q105"/>
  <c r="O131"/>
  <c r="Q100"/>
  <c r="Q95"/>
  <c r="P131"/>
  <c r="L131"/>
  <c r="H131"/>
  <c r="Q90"/>
  <c r="L85"/>
  <c r="Q84"/>
  <c r="G85"/>
  <c r="O85"/>
  <c r="K85"/>
  <c r="Q79"/>
  <c r="Q74"/>
  <c r="F85"/>
  <c r="Q68"/>
  <c r="F69"/>
  <c r="P69"/>
  <c r="L69"/>
  <c r="K69"/>
  <c r="G69"/>
  <c r="N69"/>
  <c r="J69"/>
  <c r="M69"/>
  <c r="I69"/>
  <c r="H69"/>
  <c r="Q63"/>
  <c r="O69"/>
  <c r="Q58"/>
  <c r="Q48"/>
  <c r="Q42"/>
  <c r="Q37"/>
  <c r="G43"/>
  <c r="Q32"/>
  <c r="P43"/>
  <c r="H43"/>
  <c r="O43"/>
  <c r="K43"/>
  <c r="Q27"/>
  <c r="I43"/>
  <c r="Q22"/>
  <c r="M43"/>
  <c r="L43"/>
  <c r="F152"/>
  <c r="I152"/>
  <c r="N152"/>
  <c r="N43"/>
  <c r="J43"/>
  <c r="F43"/>
  <c r="M152"/>
  <c r="O152"/>
  <c r="J152"/>
  <c r="P152"/>
  <c r="L152"/>
  <c r="H152"/>
  <c r="Q17"/>
  <c r="I214"/>
  <c r="O212"/>
  <c r="K152"/>
  <c r="G152"/>
  <c r="Q151"/>
  <c r="P212"/>
  <c r="Q150"/>
  <c r="Q148"/>
  <c r="Q12"/>
  <c r="Q149"/>
  <c r="F214"/>
  <c r="F213"/>
  <c r="F212"/>
  <c r="F211"/>
  <c r="N215" l="1"/>
  <c r="G215"/>
  <c r="Q204"/>
  <c r="Q209"/>
  <c r="P210" s="1"/>
  <c r="J215"/>
  <c r="K215"/>
  <c r="M215"/>
  <c r="P215"/>
  <c r="O215"/>
  <c r="H215"/>
  <c r="L215"/>
  <c r="Q213"/>
  <c r="I215"/>
  <c r="Q147"/>
  <c r="Q131"/>
  <c r="Q85"/>
  <c r="Q69"/>
  <c r="Q212"/>
  <c r="Q152"/>
  <c r="P153" s="1"/>
  <c r="Q43"/>
  <c r="Q214"/>
  <c r="F215"/>
  <c r="Q211"/>
  <c r="J210" l="1"/>
  <c r="L210"/>
  <c r="G210"/>
  <c r="I210"/>
  <c r="F210"/>
  <c r="K210"/>
  <c r="M210"/>
  <c r="H210"/>
  <c r="O210"/>
  <c r="N210"/>
  <c r="J153"/>
  <c r="M153"/>
  <c r="H153"/>
  <c r="I153"/>
  <c r="G153"/>
  <c r="F153"/>
  <c r="L153"/>
  <c r="K153"/>
  <c r="N153"/>
  <c r="O153"/>
  <c r="Q215"/>
  <c r="F216" s="1"/>
  <c r="Q153" l="1"/>
  <c r="P216"/>
  <c r="G216"/>
  <c r="K216"/>
  <c r="I216"/>
  <c r="M216"/>
  <c r="H216"/>
  <c r="L216"/>
  <c r="O216"/>
  <c r="N216"/>
  <c r="J216"/>
</calcChain>
</file>

<file path=xl/sharedStrings.xml><?xml version="1.0" encoding="utf-8"?>
<sst xmlns="http://schemas.openxmlformats.org/spreadsheetml/2006/main" count="274" uniqueCount="82">
  <si>
    <t>県</t>
    <rPh sb="0" eb="1">
      <t>ケン</t>
    </rPh>
    <phoneticPr fontId="4"/>
  </si>
  <si>
    <t>地域</t>
    <rPh sb="0" eb="2">
      <t>チイキ</t>
    </rPh>
    <phoneticPr fontId="3"/>
  </si>
  <si>
    <t>市町村</t>
    <rPh sb="0" eb="3">
      <t>シチョウソン</t>
    </rPh>
    <phoneticPr fontId="4"/>
  </si>
  <si>
    <t>鹿　児　島　県</t>
    <rPh sb="0" eb="1">
      <t>シカ</t>
    </rPh>
    <rPh sb="2" eb="3">
      <t>ジ</t>
    </rPh>
    <rPh sb="4" eb="5">
      <t>シマ</t>
    </rPh>
    <rPh sb="6" eb="7">
      <t>ケン</t>
    </rPh>
    <phoneticPr fontId="4"/>
  </si>
  <si>
    <t>薩摩半島</t>
    <rPh sb="0" eb="2">
      <t>サツマ</t>
    </rPh>
    <rPh sb="2" eb="4">
      <t>ハントウ</t>
    </rPh>
    <phoneticPr fontId="4"/>
  </si>
  <si>
    <t>出水薩摩</t>
    <rPh sb="0" eb="2">
      <t>イズミ</t>
    </rPh>
    <rPh sb="2" eb="4">
      <t>サツマ</t>
    </rPh>
    <phoneticPr fontId="3"/>
  </si>
  <si>
    <t>大隅半島</t>
    <rPh sb="0" eb="2">
      <t>オオスミ</t>
    </rPh>
    <rPh sb="2" eb="4">
      <t>ハントウ</t>
    </rPh>
    <phoneticPr fontId="3"/>
  </si>
  <si>
    <t>熊毛</t>
    <rPh sb="0" eb="2">
      <t>クマゲ</t>
    </rPh>
    <phoneticPr fontId="4"/>
  </si>
  <si>
    <t>宮　崎　県</t>
    <rPh sb="0" eb="1">
      <t>ミヤ</t>
    </rPh>
    <rPh sb="2" eb="3">
      <t>ザキ</t>
    </rPh>
    <rPh sb="4" eb="5">
      <t>ケン</t>
    </rPh>
    <phoneticPr fontId="4"/>
  </si>
  <si>
    <t>宮崎</t>
    <rPh sb="0" eb="2">
      <t>ミヤザキ</t>
    </rPh>
    <phoneticPr fontId="5"/>
  </si>
  <si>
    <t>都城市</t>
  </si>
  <si>
    <t>三股町</t>
  </si>
  <si>
    <t>小林市</t>
  </si>
  <si>
    <t>えびの市</t>
  </si>
  <si>
    <t>高原町</t>
  </si>
  <si>
    <t>高鍋町</t>
  </si>
  <si>
    <t>西都市</t>
  </si>
  <si>
    <t>新富町</t>
  </si>
  <si>
    <t>川南町</t>
  </si>
  <si>
    <t>宮崎市</t>
  </si>
  <si>
    <t>曽於市</t>
  </si>
  <si>
    <t>志布志市</t>
  </si>
  <si>
    <t>大崎町</t>
  </si>
  <si>
    <t>鹿屋市</t>
  </si>
  <si>
    <t>垂水市</t>
  </si>
  <si>
    <t>東串良町</t>
  </si>
  <si>
    <t>錦江町</t>
  </si>
  <si>
    <t>南大隅町</t>
  </si>
  <si>
    <t>肝付町</t>
  </si>
  <si>
    <t>小計</t>
    <rPh sb="0" eb="2">
      <t>ショウケイ</t>
    </rPh>
    <phoneticPr fontId="3"/>
  </si>
  <si>
    <t>伊佐姶良</t>
    <rPh sb="0" eb="2">
      <t>イサ</t>
    </rPh>
    <rPh sb="2" eb="4">
      <t>アイラ</t>
    </rPh>
    <phoneticPr fontId="3"/>
  </si>
  <si>
    <t>鹿児島県</t>
    <rPh sb="0" eb="4">
      <t>カゴシマケン</t>
    </rPh>
    <phoneticPr fontId="3"/>
  </si>
  <si>
    <t>B-1</t>
    <phoneticPr fontId="4"/>
  </si>
  <si>
    <t>B-2</t>
    <phoneticPr fontId="4"/>
  </si>
  <si>
    <t>B-3</t>
    <phoneticPr fontId="4"/>
  </si>
  <si>
    <t>B-4</t>
    <phoneticPr fontId="4"/>
  </si>
  <si>
    <t>　総　合　計</t>
    <rPh sb="1" eb="2">
      <t>ソウ</t>
    </rPh>
    <rPh sb="3" eb="4">
      <t>ゴウ</t>
    </rPh>
    <rPh sb="5" eb="6">
      <t>ケイ</t>
    </rPh>
    <phoneticPr fontId="3"/>
  </si>
  <si>
    <t>西之表市</t>
    <rPh sb="0" eb="4">
      <t>ニシノオモテシ</t>
    </rPh>
    <phoneticPr fontId="3"/>
  </si>
  <si>
    <t>中種子町</t>
    <rPh sb="0" eb="1">
      <t>ナカ</t>
    </rPh>
    <rPh sb="1" eb="3">
      <t>シュシ</t>
    </rPh>
    <rPh sb="3" eb="4">
      <t>マチ</t>
    </rPh>
    <phoneticPr fontId="3"/>
  </si>
  <si>
    <t>南種子町</t>
    <rPh sb="0" eb="1">
      <t>ミナミ</t>
    </rPh>
    <rPh sb="1" eb="3">
      <t>シュシ</t>
    </rPh>
    <rPh sb="3" eb="4">
      <t>マチ</t>
    </rPh>
    <phoneticPr fontId="3"/>
  </si>
  <si>
    <t>宮崎県合計</t>
    <rPh sb="0" eb="2">
      <t>ミヤザキ</t>
    </rPh>
    <rPh sb="2" eb="3">
      <t>ケン</t>
    </rPh>
    <rPh sb="3" eb="5">
      <t>ゴウケイ</t>
    </rPh>
    <phoneticPr fontId="4"/>
  </si>
  <si>
    <t>鹿児島県合計</t>
    <rPh sb="0" eb="4">
      <t>カゴシマケン</t>
    </rPh>
    <rPh sb="4" eb="6">
      <t>ゴウケイ</t>
    </rPh>
    <phoneticPr fontId="4"/>
  </si>
  <si>
    <t>湧水町</t>
    <rPh sb="0" eb="2">
      <t>ワキミズ</t>
    </rPh>
    <rPh sb="2" eb="3">
      <t>チョウ</t>
    </rPh>
    <phoneticPr fontId="3"/>
  </si>
  <si>
    <t>姶良市</t>
    <rPh sb="0" eb="2">
      <t>アイラ</t>
    </rPh>
    <rPh sb="2" eb="3">
      <t>イチ</t>
    </rPh>
    <phoneticPr fontId="3"/>
  </si>
  <si>
    <t>霧島市</t>
    <rPh sb="0" eb="2">
      <t>キリシマ</t>
    </rPh>
    <rPh sb="2" eb="3">
      <t>シ</t>
    </rPh>
    <phoneticPr fontId="3"/>
  </si>
  <si>
    <t>長島町</t>
    <rPh sb="0" eb="3">
      <t>ナガシマチョウ</t>
    </rPh>
    <phoneticPr fontId="3"/>
  </si>
  <si>
    <t>さつま町</t>
    <rPh sb="3" eb="4">
      <t>マチ</t>
    </rPh>
    <phoneticPr fontId="3"/>
  </si>
  <si>
    <t>薩摩川内市</t>
    <rPh sb="0" eb="2">
      <t>サツマ</t>
    </rPh>
    <phoneticPr fontId="3"/>
  </si>
  <si>
    <t>出水市</t>
    <rPh sb="0" eb="3">
      <t>イズミシ</t>
    </rPh>
    <phoneticPr fontId="3"/>
  </si>
  <si>
    <t>阿久根市</t>
    <rPh sb="0" eb="4">
      <t>アクネシ</t>
    </rPh>
    <phoneticPr fontId="3"/>
  </si>
  <si>
    <t>南九州市</t>
    <rPh sb="0" eb="1">
      <t>ミナミ</t>
    </rPh>
    <rPh sb="1" eb="3">
      <t>キュウシュウ</t>
    </rPh>
    <rPh sb="3" eb="4">
      <t>シ</t>
    </rPh>
    <phoneticPr fontId="3"/>
  </si>
  <si>
    <t>南さつま市</t>
    <rPh sb="0" eb="1">
      <t>ミナミ</t>
    </rPh>
    <rPh sb="4" eb="5">
      <t>シ</t>
    </rPh>
    <phoneticPr fontId="3"/>
  </si>
  <si>
    <t>いちき串木野市</t>
    <phoneticPr fontId="3"/>
  </si>
  <si>
    <t>日置市</t>
    <rPh sb="0" eb="2">
      <t>ヒオキ</t>
    </rPh>
    <rPh sb="2" eb="3">
      <t>シ</t>
    </rPh>
    <phoneticPr fontId="3"/>
  </si>
  <si>
    <t>指宿市</t>
    <rPh sb="0" eb="3">
      <t>イブスキシ</t>
    </rPh>
    <phoneticPr fontId="3"/>
  </si>
  <si>
    <t>枕崎市</t>
    <rPh sb="0" eb="3">
      <t>マクラザキシ</t>
    </rPh>
    <phoneticPr fontId="3"/>
  </si>
  <si>
    <t>鹿児島市</t>
    <rPh sb="0" eb="4">
      <t>カゴシマシ</t>
    </rPh>
    <phoneticPr fontId="3"/>
  </si>
  <si>
    <t>100代</t>
    <rPh sb="3" eb="4">
      <t>ダイ</t>
    </rPh>
    <phoneticPr fontId="3"/>
  </si>
  <si>
    <t>90代</t>
    <rPh sb="2" eb="3">
      <t>ダイ</t>
    </rPh>
    <phoneticPr fontId="3"/>
  </si>
  <si>
    <t>80代</t>
    <rPh sb="2" eb="3">
      <t>ダイ</t>
    </rPh>
    <phoneticPr fontId="3"/>
  </si>
  <si>
    <t>70代</t>
    <rPh sb="2" eb="3">
      <t>ダイ</t>
    </rPh>
    <phoneticPr fontId="3"/>
  </si>
  <si>
    <t>60代</t>
    <rPh sb="2" eb="3">
      <t>ダイ</t>
    </rPh>
    <phoneticPr fontId="3"/>
  </si>
  <si>
    <t>50代</t>
    <rPh sb="2" eb="3">
      <t>ダイ</t>
    </rPh>
    <phoneticPr fontId="3"/>
  </si>
  <si>
    <t>40代</t>
    <rPh sb="2" eb="3">
      <t>ダイ</t>
    </rPh>
    <phoneticPr fontId="3"/>
  </si>
  <si>
    <t>30代</t>
    <rPh sb="2" eb="3">
      <t>ダイ</t>
    </rPh>
    <phoneticPr fontId="3"/>
  </si>
  <si>
    <t>20代</t>
    <rPh sb="2" eb="3">
      <t>ダイ</t>
    </rPh>
    <phoneticPr fontId="3"/>
  </si>
  <si>
    <t>10代</t>
    <rPh sb="2" eb="3">
      <t>ダイ</t>
    </rPh>
    <phoneticPr fontId="3"/>
  </si>
  <si>
    <t>計</t>
    <rPh sb="0" eb="1">
      <t>ケイ</t>
    </rPh>
    <phoneticPr fontId="3"/>
  </si>
  <si>
    <t>法人</t>
    <rPh sb="0" eb="2">
      <t>ホウジン</t>
    </rPh>
    <phoneticPr fontId="3"/>
  </si>
  <si>
    <t>年齢層</t>
    <rPh sb="0" eb="3">
      <t>ネンレイソウ</t>
    </rPh>
    <phoneticPr fontId="3"/>
  </si>
  <si>
    <t>要件　　区分</t>
    <rPh sb="0" eb="2">
      <t>ヨウケン</t>
    </rPh>
    <rPh sb="4" eb="6">
      <t>クブン</t>
    </rPh>
    <phoneticPr fontId="3"/>
  </si>
  <si>
    <t>（単位：ａ）</t>
    <rPh sb="1" eb="3">
      <t>タンイ</t>
    </rPh>
    <phoneticPr fontId="3"/>
  </si>
  <si>
    <t>（５）市町村別　要件区分別　年齢層・法人別　収穫面積</t>
    <rPh sb="3" eb="6">
      <t>シチョウソン</t>
    </rPh>
    <rPh sb="6" eb="7">
      <t>ベツ</t>
    </rPh>
    <rPh sb="8" eb="10">
      <t>ヨウケン</t>
    </rPh>
    <rPh sb="10" eb="12">
      <t>クブン</t>
    </rPh>
    <rPh sb="12" eb="13">
      <t>ベツ</t>
    </rPh>
    <rPh sb="14" eb="17">
      <t>ネンレイソウ</t>
    </rPh>
    <rPh sb="18" eb="20">
      <t>ホウジン</t>
    </rPh>
    <rPh sb="20" eb="21">
      <t>ベツ</t>
    </rPh>
    <rPh sb="22" eb="24">
      <t>シュウカク</t>
    </rPh>
    <rPh sb="24" eb="26">
      <t>メンセキ</t>
    </rPh>
    <phoneticPr fontId="13"/>
  </si>
  <si>
    <t>（２）⑤</t>
    <phoneticPr fontId="3"/>
  </si>
  <si>
    <t>（注１）</t>
    <rPh sb="1" eb="2">
      <t>チュウ</t>
    </rPh>
    <phoneticPr fontId="3"/>
  </si>
  <si>
    <t>（注２）</t>
    <rPh sb="1" eb="2">
      <t>チュウ</t>
    </rPh>
    <phoneticPr fontId="3"/>
  </si>
  <si>
    <t>（注３）</t>
    <rPh sb="1" eb="2">
      <t>チュウ</t>
    </rPh>
    <phoneticPr fontId="3"/>
  </si>
  <si>
    <t>収穫面積は、生産者が居住する市町村で分類。</t>
    <rPh sb="0" eb="2">
      <t>シュウカク</t>
    </rPh>
    <rPh sb="2" eb="4">
      <t>メンセキ</t>
    </rPh>
    <rPh sb="6" eb="9">
      <t>セイサンシャ</t>
    </rPh>
    <rPh sb="10" eb="12">
      <t>キョジュウ</t>
    </rPh>
    <rPh sb="14" eb="17">
      <t>シチョウソン</t>
    </rPh>
    <rPh sb="18" eb="20">
      <t>ブンルイ</t>
    </rPh>
    <phoneticPr fontId="3"/>
  </si>
  <si>
    <t>表中の市町村以外に居住する生産者の収穫面積は、生産者が交付申請を行った市町村で分類。</t>
    <rPh sb="0" eb="1">
      <t>ヒョウ</t>
    </rPh>
    <rPh sb="1" eb="2">
      <t>チュウ</t>
    </rPh>
    <rPh sb="3" eb="6">
      <t>シチョウソン</t>
    </rPh>
    <rPh sb="6" eb="8">
      <t>イガイ</t>
    </rPh>
    <rPh sb="9" eb="11">
      <t>キョジュウ</t>
    </rPh>
    <rPh sb="13" eb="16">
      <t>セイサンシャ</t>
    </rPh>
    <rPh sb="17" eb="19">
      <t>シュウカク</t>
    </rPh>
    <rPh sb="19" eb="21">
      <t>メンセキ</t>
    </rPh>
    <rPh sb="23" eb="26">
      <t>セイサンシャ</t>
    </rPh>
    <rPh sb="29" eb="31">
      <t>シンセイ</t>
    </rPh>
    <rPh sb="32" eb="33">
      <t>オコナ</t>
    </rPh>
    <rPh sb="35" eb="38">
      <t>シチョウソン</t>
    </rPh>
    <phoneticPr fontId="3"/>
  </si>
  <si>
    <t>（交付決定ベース）</t>
  </si>
  <si>
    <t>平成27年産のでん粉原料用いも交付金の交付実績があった者で集計。</t>
  </si>
  <si>
    <t>平成28年03月31日</t>
  </si>
</sst>
</file>

<file path=xl/styles.xml><?xml version="1.0" encoding="utf-8"?>
<styleSheet xmlns="http://schemas.openxmlformats.org/spreadsheetml/2006/main">
  <numFmts count="6">
    <numFmt numFmtId="176" formatCode="_ #,##0;[Red]_ \-#,##0"/>
    <numFmt numFmtId="177" formatCode="#,##0_);[Red]\(#,##0\)"/>
    <numFmt numFmtId="178" formatCode="[$-411]ggge&quot;年&quot;m&quot;月&quot;d&quot;日&quot;;@"/>
    <numFmt numFmtId="179" formatCode="0.0%"/>
    <numFmt numFmtId="180" formatCode="#,##0.0_ "/>
    <numFmt numFmtId="181" formatCode="#,##0.0_ ;[Red]\-#,##0.0\ 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MS UI Gothic"/>
      <family val="3"/>
      <charset val="128"/>
    </font>
    <font>
      <b/>
      <sz val="12"/>
      <name val="MS UI Gothic"/>
      <family val="3"/>
      <charset val="128"/>
    </font>
    <font>
      <sz val="12"/>
      <name val="MS UI Gothic"/>
      <family val="3"/>
      <charset val="128"/>
    </font>
    <font>
      <u/>
      <sz val="12"/>
      <name val="MS UI Gothic"/>
      <family val="3"/>
      <charset val="128"/>
    </font>
    <font>
      <b/>
      <sz val="14"/>
      <name val="ＭＳ ゴシック"/>
      <family val="3"/>
      <charset val="128"/>
    </font>
    <font>
      <sz val="14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MS UI Gothic"/>
      <family val="3"/>
      <charset val="128"/>
    </font>
    <font>
      <b/>
      <sz val="10"/>
      <name val="MS UI Gothic"/>
      <family val="3"/>
      <charset val="128"/>
    </font>
    <font>
      <i/>
      <sz val="10"/>
      <name val="MS UI Gothic"/>
      <family val="3"/>
      <charset val="128"/>
    </font>
    <font>
      <b/>
      <sz val="10.5"/>
      <name val="MS UI Gothic"/>
      <family val="3"/>
      <charset val="128"/>
    </font>
    <font>
      <b/>
      <i/>
      <sz val="10"/>
      <name val="MS UI Gothic"/>
      <family val="3"/>
      <charset val="128"/>
    </font>
    <font>
      <sz val="10.5"/>
      <name val="MS UI Gothic"/>
      <family val="3"/>
      <charset val="128"/>
    </font>
    <font>
      <sz val="14"/>
      <name val="MS UI Gothic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24">
    <xf numFmtId="0" fontId="0" fillId="0" borderId="0" xfId="0">
      <alignment vertical="center"/>
    </xf>
    <xf numFmtId="0" fontId="7" fillId="0" borderId="0" xfId="2" applyFont="1" applyFill="1" applyBorder="1"/>
    <xf numFmtId="177" fontId="8" fillId="0" borderId="0" xfId="2" applyNumberFormat="1" applyFont="1" applyFill="1" applyBorder="1" applyAlignment="1">
      <alignment horizontal="right" vertical="center" justifyLastLine="1" shrinkToFit="1"/>
    </xf>
    <xf numFmtId="177" fontId="9" fillId="0" borderId="0" xfId="2" applyNumberFormat="1" applyFont="1" applyFill="1" applyBorder="1" applyAlignment="1">
      <alignment horizontal="right" vertical="top"/>
    </xf>
    <xf numFmtId="177" fontId="7" fillId="0" borderId="0" xfId="2" applyNumberFormat="1" applyFont="1" applyFill="1" applyBorder="1" applyAlignment="1">
      <alignment horizontal="right"/>
    </xf>
    <xf numFmtId="178" fontId="10" fillId="0" borderId="0" xfId="2" quotePrefix="1" applyNumberFormat="1" applyFont="1" applyFill="1" applyBorder="1" applyAlignment="1">
      <alignment horizontal="right" vertical="center"/>
    </xf>
    <xf numFmtId="0" fontId="12" fillId="0" borderId="0" xfId="4" applyFont="1">
      <alignment vertical="center"/>
    </xf>
    <xf numFmtId="0" fontId="14" fillId="0" borderId="0" xfId="0" applyFont="1" applyFill="1">
      <alignment vertical="center"/>
    </xf>
    <xf numFmtId="0" fontId="14" fillId="0" borderId="0" xfId="2" applyFont="1" applyFill="1"/>
    <xf numFmtId="179" fontId="16" fillId="0" borderId="0" xfId="0" applyNumberFormat="1" applyFont="1" applyFill="1" applyBorder="1">
      <alignment vertical="center"/>
    </xf>
    <xf numFmtId="0" fontId="1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7" fillId="0" borderId="0" xfId="0" applyFont="1" applyFill="1">
      <alignment vertical="center"/>
    </xf>
    <xf numFmtId="179" fontId="18" fillId="2" borderId="54" xfId="0" applyNumberFormat="1" applyFont="1" applyFill="1" applyBorder="1">
      <alignment vertical="center"/>
    </xf>
    <xf numFmtId="179" fontId="18" fillId="2" borderId="53" xfId="0" applyNumberFormat="1" applyFont="1" applyFill="1" applyBorder="1">
      <alignment vertical="center"/>
    </xf>
    <xf numFmtId="0" fontId="17" fillId="2" borderId="26" xfId="0" applyFont="1" applyFill="1" applyBorder="1" applyAlignment="1">
      <alignment vertical="center"/>
    </xf>
    <xf numFmtId="180" fontId="17" fillId="0" borderId="0" xfId="0" applyNumberFormat="1" applyFont="1" applyFill="1">
      <alignment vertical="center"/>
    </xf>
    <xf numFmtId="180" fontId="15" fillId="2" borderId="20" xfId="0" applyNumberFormat="1" applyFont="1" applyFill="1" applyBorder="1">
      <alignment vertical="center"/>
    </xf>
    <xf numFmtId="180" fontId="15" fillId="2" borderId="59" xfId="0" applyNumberFormat="1" applyFont="1" applyFill="1" applyBorder="1">
      <alignment vertical="center"/>
    </xf>
    <xf numFmtId="180" fontId="15" fillId="2" borderId="48" xfId="0" applyNumberFormat="1" applyFont="1" applyFill="1" applyBorder="1">
      <alignment vertical="center"/>
    </xf>
    <xf numFmtId="0" fontId="17" fillId="2" borderId="6" xfId="0" applyFont="1" applyFill="1" applyBorder="1" applyAlignment="1">
      <alignment vertical="center"/>
    </xf>
    <xf numFmtId="180" fontId="15" fillId="2" borderId="30" xfId="0" applyNumberFormat="1" applyFont="1" applyFill="1" applyBorder="1">
      <alignment vertical="center"/>
    </xf>
    <xf numFmtId="180" fontId="15" fillId="2" borderId="29" xfId="0" applyNumberFormat="1" applyFont="1" applyFill="1" applyBorder="1">
      <alignment vertical="center"/>
    </xf>
    <xf numFmtId="177" fontId="17" fillId="2" borderId="29" xfId="2" applyNumberFormat="1" applyFont="1" applyFill="1" applyBorder="1" applyAlignment="1">
      <alignment horizontal="center" vertical="center"/>
    </xf>
    <xf numFmtId="180" fontId="15" fillId="2" borderId="24" xfId="0" applyNumberFormat="1" applyFont="1" applyFill="1" applyBorder="1">
      <alignment vertical="center"/>
    </xf>
    <xf numFmtId="180" fontId="15" fillId="2" borderId="23" xfId="0" applyNumberFormat="1" applyFont="1" applyFill="1" applyBorder="1">
      <alignment vertical="center"/>
    </xf>
    <xf numFmtId="177" fontId="17" fillId="2" borderId="23" xfId="2" applyNumberFormat="1" applyFont="1" applyFill="1" applyBorder="1" applyAlignment="1">
      <alignment horizontal="center" vertical="center"/>
    </xf>
    <xf numFmtId="180" fontId="15" fillId="2" borderId="60" xfId="0" applyNumberFormat="1" applyFont="1" applyFill="1" applyBorder="1">
      <alignment vertical="center"/>
    </xf>
    <xf numFmtId="180" fontId="15" fillId="2" borderId="61" xfId="0" applyNumberFormat="1" applyFont="1" applyFill="1" applyBorder="1">
      <alignment vertical="center"/>
    </xf>
    <xf numFmtId="177" fontId="17" fillId="2" borderId="61" xfId="2" applyNumberFormat="1" applyFont="1" applyFill="1" applyBorder="1" applyAlignment="1">
      <alignment horizontal="center" vertical="center"/>
    </xf>
    <xf numFmtId="0" fontId="19" fillId="0" borderId="0" xfId="0" applyFont="1" applyFill="1">
      <alignment vertical="center"/>
    </xf>
    <xf numFmtId="179" fontId="18" fillId="4" borderId="54" xfId="0" applyNumberFormat="1" applyFont="1" applyFill="1" applyBorder="1">
      <alignment vertical="center"/>
    </xf>
    <xf numFmtId="179" fontId="18" fillId="4" borderId="53" xfId="0" applyNumberFormat="1" applyFont="1" applyFill="1" applyBorder="1">
      <alignment vertical="center"/>
    </xf>
    <xf numFmtId="180" fontId="19" fillId="0" borderId="0" xfId="0" applyNumberFormat="1" applyFont="1" applyFill="1">
      <alignment vertical="center"/>
    </xf>
    <xf numFmtId="180" fontId="15" fillId="4" borderId="20" xfId="0" applyNumberFormat="1" applyFont="1" applyFill="1" applyBorder="1">
      <alignment vertical="center"/>
    </xf>
    <xf numFmtId="180" fontId="14" fillId="4" borderId="48" xfId="0" applyNumberFormat="1" applyFont="1" applyFill="1" applyBorder="1">
      <alignment vertical="center"/>
    </xf>
    <xf numFmtId="180" fontId="15" fillId="4" borderId="30" xfId="0" applyNumberFormat="1" applyFont="1" applyFill="1" applyBorder="1">
      <alignment vertical="center"/>
    </xf>
    <xf numFmtId="180" fontId="14" fillId="4" borderId="29" xfId="0" applyNumberFormat="1" applyFont="1" applyFill="1" applyBorder="1">
      <alignment vertical="center"/>
    </xf>
    <xf numFmtId="177" fontId="19" fillId="4" borderId="29" xfId="2" applyNumberFormat="1" applyFont="1" applyFill="1" applyBorder="1" applyAlignment="1">
      <alignment horizontal="center" vertical="center"/>
    </xf>
    <xf numFmtId="180" fontId="15" fillId="4" borderId="24" xfId="0" applyNumberFormat="1" applyFont="1" applyFill="1" applyBorder="1">
      <alignment vertical="center"/>
    </xf>
    <xf numFmtId="180" fontId="14" fillId="4" borderId="23" xfId="0" applyNumberFormat="1" applyFont="1" applyFill="1" applyBorder="1">
      <alignment vertical="center"/>
    </xf>
    <xf numFmtId="177" fontId="19" fillId="4" borderId="23" xfId="2" applyNumberFormat="1" applyFont="1" applyFill="1" applyBorder="1" applyAlignment="1">
      <alignment horizontal="center" vertical="center"/>
    </xf>
    <xf numFmtId="180" fontId="15" fillId="4" borderId="28" xfId="0" applyNumberFormat="1" applyFont="1" applyFill="1" applyBorder="1">
      <alignment vertical="center"/>
    </xf>
    <xf numFmtId="180" fontId="14" fillId="4" borderId="19" xfId="0" applyNumberFormat="1" applyFont="1" applyFill="1" applyBorder="1">
      <alignment vertical="center"/>
    </xf>
    <xf numFmtId="177" fontId="19" fillId="4" borderId="19" xfId="2" applyNumberFormat="1" applyFont="1" applyFill="1" applyBorder="1" applyAlignment="1">
      <alignment horizontal="center" vertical="center"/>
    </xf>
    <xf numFmtId="180" fontId="15" fillId="0" borderId="17" xfId="0" applyNumberFormat="1" applyFont="1" applyFill="1" applyBorder="1">
      <alignment vertical="center"/>
    </xf>
    <xf numFmtId="180" fontId="14" fillId="0" borderId="13" xfId="0" applyNumberFormat="1" applyFont="1" applyFill="1" applyBorder="1">
      <alignment vertical="center"/>
    </xf>
    <xf numFmtId="0" fontId="19" fillId="0" borderId="8" xfId="2" applyFont="1" applyFill="1" applyBorder="1" applyAlignment="1">
      <alignment horizontal="center" vertical="center"/>
    </xf>
    <xf numFmtId="176" fontId="19" fillId="0" borderId="1" xfId="2" applyNumberFormat="1" applyFont="1" applyFill="1" applyBorder="1" applyAlignment="1">
      <alignment horizontal="center" vertical="center"/>
    </xf>
    <xf numFmtId="180" fontId="14" fillId="5" borderId="13" xfId="0" applyNumberFormat="1" applyFont="1" applyFill="1" applyBorder="1">
      <alignment vertical="center"/>
    </xf>
    <xf numFmtId="0" fontId="19" fillId="0" borderId="13" xfId="2" applyFont="1" applyFill="1" applyBorder="1" applyAlignment="1">
      <alignment horizontal="center" vertical="center"/>
    </xf>
    <xf numFmtId="176" fontId="19" fillId="0" borderId="8" xfId="2" applyNumberFormat="1" applyFont="1" applyFill="1" applyBorder="1" applyAlignment="1">
      <alignment horizontal="center" vertical="center"/>
    </xf>
    <xf numFmtId="176" fontId="19" fillId="0" borderId="7" xfId="2" applyNumberFormat="1" applyFont="1" applyFill="1" applyBorder="1" applyAlignment="1">
      <alignment horizontal="center" vertical="center"/>
    </xf>
    <xf numFmtId="180" fontId="15" fillId="0" borderId="45" xfId="0" applyNumberFormat="1" applyFont="1" applyFill="1" applyBorder="1">
      <alignment vertical="center"/>
    </xf>
    <xf numFmtId="180" fontId="14" fillId="0" borderId="44" xfId="0" applyNumberFormat="1" applyFont="1" applyFill="1" applyBorder="1">
      <alignment vertical="center"/>
    </xf>
    <xf numFmtId="180" fontId="14" fillId="5" borderId="44" xfId="0" applyNumberFormat="1" applyFont="1" applyFill="1" applyBorder="1">
      <alignment vertical="center"/>
    </xf>
    <xf numFmtId="177" fontId="19" fillId="0" borderId="44" xfId="2" applyNumberFormat="1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vertical="center"/>
    </xf>
    <xf numFmtId="0" fontId="19" fillId="0" borderId="5" xfId="0" applyFont="1" applyFill="1" applyBorder="1" applyAlignment="1">
      <alignment vertical="center"/>
    </xf>
    <xf numFmtId="176" fontId="19" fillId="0" borderId="6" xfId="2" applyNumberFormat="1" applyFont="1" applyFill="1" applyBorder="1" applyAlignment="1">
      <alignment horizontal="left" vertical="center"/>
    </xf>
    <xf numFmtId="176" fontId="19" fillId="0" borderId="5" xfId="2" applyNumberFormat="1" applyFont="1" applyFill="1" applyBorder="1" applyAlignment="1">
      <alignment horizontal="left" vertical="center"/>
    </xf>
    <xf numFmtId="180" fontId="15" fillId="0" borderId="16" xfId="0" applyNumberFormat="1" applyFont="1" applyFill="1" applyBorder="1">
      <alignment vertical="center"/>
    </xf>
    <xf numFmtId="180" fontId="14" fillId="0" borderId="9" xfId="0" applyNumberFormat="1" applyFont="1" applyFill="1" applyBorder="1">
      <alignment vertical="center"/>
    </xf>
    <xf numFmtId="180" fontId="14" fillId="5" borderId="9" xfId="0" applyNumberFormat="1" applyFont="1" applyFill="1" applyBorder="1">
      <alignment vertical="center"/>
    </xf>
    <xf numFmtId="177" fontId="19" fillId="0" borderId="9" xfId="2" applyNumberFormat="1" applyFont="1" applyFill="1" applyBorder="1" applyAlignment="1">
      <alignment horizontal="center" vertical="center"/>
    </xf>
    <xf numFmtId="0" fontId="19" fillId="0" borderId="6" xfId="2" applyFont="1" applyFill="1" applyBorder="1" applyAlignment="1">
      <alignment horizontal="left" vertical="center"/>
    </xf>
    <xf numFmtId="0" fontId="19" fillId="0" borderId="5" xfId="2" applyFont="1" applyFill="1" applyBorder="1" applyAlignment="1">
      <alignment horizontal="left" vertical="center"/>
    </xf>
    <xf numFmtId="177" fontId="19" fillId="0" borderId="13" xfId="2" applyNumberFormat="1" applyFont="1" applyFill="1" applyBorder="1" applyAlignment="1">
      <alignment horizontal="center" vertical="center" shrinkToFit="1"/>
    </xf>
    <xf numFmtId="176" fontId="19" fillId="0" borderId="8" xfId="2" applyNumberFormat="1" applyFont="1" applyFill="1" applyBorder="1" applyAlignment="1">
      <alignment horizontal="left" vertical="center"/>
    </xf>
    <xf numFmtId="0" fontId="19" fillId="0" borderId="7" xfId="2" applyFont="1" applyFill="1" applyBorder="1"/>
    <xf numFmtId="180" fontId="15" fillId="0" borderId="15" xfId="0" applyNumberFormat="1" applyFont="1" applyFill="1" applyBorder="1">
      <alignment vertical="center"/>
    </xf>
    <xf numFmtId="180" fontId="14" fillId="0" borderId="2" xfId="0" applyNumberFormat="1" applyFont="1" applyFill="1" applyBorder="1">
      <alignment vertical="center"/>
    </xf>
    <xf numFmtId="180" fontId="14" fillId="5" borderId="2" xfId="0" applyNumberFormat="1" applyFont="1" applyFill="1" applyBorder="1">
      <alignment vertical="center"/>
    </xf>
    <xf numFmtId="177" fontId="19" fillId="0" borderId="2" xfId="2" applyNumberFormat="1" applyFont="1" applyFill="1" applyBorder="1" applyAlignment="1">
      <alignment horizontal="center" vertical="center"/>
    </xf>
    <xf numFmtId="0" fontId="19" fillId="0" borderId="4" xfId="2" applyFont="1" applyFill="1" applyBorder="1"/>
    <xf numFmtId="0" fontId="19" fillId="0" borderId="3" xfId="2" applyFont="1" applyFill="1" applyBorder="1" applyAlignment="1">
      <alignment vertical="center"/>
    </xf>
    <xf numFmtId="0" fontId="19" fillId="0" borderId="7" xfId="2" applyFont="1" applyFill="1" applyBorder="1" applyAlignment="1">
      <alignment horizontal="left" vertical="center"/>
    </xf>
    <xf numFmtId="177" fontId="19" fillId="0" borderId="9" xfId="2" applyNumberFormat="1" applyFont="1" applyFill="1" applyBorder="1" applyAlignment="1">
      <alignment horizontal="center" vertical="center" shrinkToFit="1"/>
    </xf>
    <xf numFmtId="0" fontId="19" fillId="0" borderId="5" xfId="2" applyFont="1" applyFill="1" applyBorder="1" applyAlignment="1">
      <alignment vertical="center"/>
    </xf>
    <xf numFmtId="177" fontId="19" fillId="0" borderId="13" xfId="2" applyNumberFormat="1" applyFont="1" applyFill="1" applyBorder="1" applyAlignment="1">
      <alignment horizontal="center" vertical="center"/>
    </xf>
    <xf numFmtId="176" fontId="19" fillId="0" borderId="7" xfId="2" applyNumberFormat="1" applyFont="1" applyFill="1" applyBorder="1" applyAlignment="1">
      <alignment horizontal="left" vertical="center"/>
    </xf>
    <xf numFmtId="176" fontId="19" fillId="0" borderId="7" xfId="2" applyNumberFormat="1" applyFont="1" applyFill="1" applyBorder="1" applyAlignment="1">
      <alignment horizontal="left" vertical="center" shrinkToFit="1"/>
    </xf>
    <xf numFmtId="176" fontId="19" fillId="0" borderId="6" xfId="2" applyNumberFormat="1" applyFont="1" applyFill="1" applyBorder="1" applyAlignment="1">
      <alignment horizontal="left" vertical="center" shrinkToFit="1"/>
    </xf>
    <xf numFmtId="176" fontId="19" fillId="0" borderId="5" xfId="2" applyNumberFormat="1" applyFont="1" applyFill="1" applyBorder="1" applyAlignment="1">
      <alignment horizontal="left" vertical="center" shrinkToFit="1"/>
    </xf>
    <xf numFmtId="176" fontId="19" fillId="0" borderId="4" xfId="2" applyNumberFormat="1" applyFont="1" applyFill="1" applyBorder="1" applyAlignment="1">
      <alignment horizontal="left" vertical="center" shrinkToFit="1"/>
    </xf>
    <xf numFmtId="176" fontId="19" fillId="0" borderId="3" xfId="2" applyNumberFormat="1" applyFont="1" applyFill="1" applyBorder="1" applyAlignment="1">
      <alignment horizontal="left" vertical="center"/>
    </xf>
    <xf numFmtId="0" fontId="19" fillId="0" borderId="6" xfId="2" applyFont="1" applyFill="1" applyBorder="1" applyAlignment="1">
      <alignment vertical="center"/>
    </xf>
    <xf numFmtId="180" fontId="15" fillId="0" borderId="62" xfId="0" applyNumberFormat="1" applyFont="1" applyFill="1" applyBorder="1">
      <alignment vertical="center"/>
    </xf>
    <xf numFmtId="180" fontId="15" fillId="0" borderId="18" xfId="0" applyNumberFormat="1" applyFont="1" applyFill="1" applyBorder="1">
      <alignment vertical="center"/>
    </xf>
    <xf numFmtId="180" fontId="14" fillId="0" borderId="12" xfId="0" applyNumberFormat="1" applyFont="1" applyFill="1" applyBorder="1">
      <alignment vertical="center"/>
    </xf>
    <xf numFmtId="180" fontId="14" fillId="5" borderId="12" xfId="0" applyNumberFormat="1" applyFont="1" applyFill="1" applyBorder="1">
      <alignment vertical="center"/>
    </xf>
    <xf numFmtId="177" fontId="19" fillId="0" borderId="12" xfId="2" applyNumberFormat="1" applyFont="1" applyFill="1" applyBorder="1" applyAlignment="1">
      <alignment horizontal="center" vertical="center"/>
    </xf>
    <xf numFmtId="0" fontId="19" fillId="0" borderId="11" xfId="2" applyFont="1" applyFill="1" applyBorder="1" applyAlignment="1">
      <alignment horizontal="left" vertical="center"/>
    </xf>
    <xf numFmtId="0" fontId="19" fillId="0" borderId="10" xfId="2" applyFont="1" applyFill="1" applyBorder="1" applyAlignment="1">
      <alignment horizontal="left" vertical="center"/>
    </xf>
    <xf numFmtId="9" fontId="18" fillId="3" borderId="54" xfId="0" applyNumberFormat="1" applyFont="1" applyFill="1" applyBorder="1">
      <alignment vertical="center"/>
    </xf>
    <xf numFmtId="179" fontId="18" fillId="3" borderId="53" xfId="0" applyNumberFormat="1" applyFont="1" applyFill="1" applyBorder="1">
      <alignment vertical="center"/>
    </xf>
    <xf numFmtId="180" fontId="15" fillId="3" borderId="20" xfId="0" applyNumberFormat="1" applyFont="1" applyFill="1" applyBorder="1">
      <alignment vertical="center"/>
    </xf>
    <xf numFmtId="180" fontId="14" fillId="3" borderId="48" xfId="0" applyNumberFormat="1" applyFont="1" applyFill="1" applyBorder="1">
      <alignment vertical="center"/>
    </xf>
    <xf numFmtId="180" fontId="15" fillId="3" borderId="63" xfId="0" applyNumberFormat="1" applyFont="1" applyFill="1" applyBorder="1">
      <alignment vertical="center"/>
    </xf>
    <xf numFmtId="180" fontId="14" fillId="3" borderId="58" xfId="0" applyNumberFormat="1" applyFont="1" applyFill="1" applyBorder="1">
      <alignment vertical="center"/>
    </xf>
    <xf numFmtId="177" fontId="19" fillId="3" borderId="46" xfId="2" applyNumberFormat="1" applyFont="1" applyFill="1" applyBorder="1" applyAlignment="1">
      <alignment horizontal="center" vertical="center"/>
    </xf>
    <xf numFmtId="177" fontId="19" fillId="3" borderId="44" xfId="2" applyNumberFormat="1" applyFont="1" applyFill="1" applyBorder="1" applyAlignment="1">
      <alignment horizontal="center" vertical="center"/>
    </xf>
    <xf numFmtId="180" fontId="15" fillId="3" borderId="15" xfId="0" applyNumberFormat="1" applyFont="1" applyFill="1" applyBorder="1">
      <alignment vertical="center"/>
    </xf>
    <xf numFmtId="180" fontId="14" fillId="3" borderId="9" xfId="0" applyNumberFormat="1" applyFont="1" applyFill="1" applyBorder="1">
      <alignment vertical="center"/>
    </xf>
    <xf numFmtId="177" fontId="19" fillId="3" borderId="9" xfId="2" applyNumberFormat="1" applyFont="1" applyFill="1" applyBorder="1" applyAlignment="1">
      <alignment horizontal="center" vertical="center"/>
    </xf>
    <xf numFmtId="180" fontId="15" fillId="0" borderId="22" xfId="0" applyNumberFormat="1" applyFont="1" applyFill="1" applyBorder="1">
      <alignment vertical="center"/>
    </xf>
    <xf numFmtId="180" fontId="14" fillId="0" borderId="21" xfId="0" applyNumberFormat="1" applyFont="1" applyFill="1" applyBorder="1">
      <alignment vertical="center"/>
    </xf>
    <xf numFmtId="176" fontId="19" fillId="0" borderId="14" xfId="2" applyNumberFormat="1" applyFont="1" applyFill="1" applyBorder="1" applyAlignment="1">
      <alignment horizontal="center" vertical="center"/>
    </xf>
    <xf numFmtId="177" fontId="19" fillId="0" borderId="8" xfId="2" applyNumberFormat="1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vertical="center"/>
    </xf>
    <xf numFmtId="180" fontId="14" fillId="5" borderId="57" xfId="0" applyNumberFormat="1" applyFont="1" applyFill="1" applyBorder="1">
      <alignment vertical="center"/>
    </xf>
    <xf numFmtId="180" fontId="14" fillId="0" borderId="57" xfId="0" applyNumberFormat="1" applyFont="1" applyFill="1" applyBorder="1">
      <alignment vertical="center"/>
    </xf>
    <xf numFmtId="179" fontId="19" fillId="0" borderId="0" xfId="0" applyNumberFormat="1" applyFont="1" applyFill="1">
      <alignment vertical="center"/>
    </xf>
    <xf numFmtId="180" fontId="14" fillId="5" borderId="6" xfId="0" applyNumberFormat="1" applyFont="1" applyFill="1" applyBorder="1">
      <alignment vertical="center"/>
    </xf>
    <xf numFmtId="180" fontId="14" fillId="0" borderId="6" xfId="0" applyNumberFormat="1" applyFont="1" applyFill="1" applyBorder="1">
      <alignment vertical="center"/>
    </xf>
    <xf numFmtId="180" fontId="14" fillId="5" borderId="4" xfId="0" applyNumberFormat="1" applyFont="1" applyFill="1" applyBorder="1">
      <alignment vertical="center"/>
    </xf>
    <xf numFmtId="180" fontId="14" fillId="0" borderId="4" xfId="0" applyNumberFormat="1" applyFont="1" applyFill="1" applyBorder="1">
      <alignment vertical="center"/>
    </xf>
    <xf numFmtId="176" fontId="19" fillId="0" borderId="4" xfId="2" applyNumberFormat="1" applyFont="1" applyFill="1" applyBorder="1" applyAlignment="1">
      <alignment horizontal="left" vertical="center"/>
    </xf>
    <xf numFmtId="176" fontId="19" fillId="0" borderId="6" xfId="2" applyNumberFormat="1" applyFont="1" applyFill="1" applyBorder="1" applyAlignment="1">
      <alignment horizontal="center" vertical="center"/>
    </xf>
    <xf numFmtId="176" fontId="19" fillId="0" borderId="0" xfId="2" applyNumberFormat="1" applyFont="1" applyFill="1" applyBorder="1" applyAlignment="1">
      <alignment horizontal="center" vertical="center"/>
    </xf>
    <xf numFmtId="176" fontId="19" fillId="0" borderId="25" xfId="2" applyNumberFormat="1" applyFont="1" applyFill="1" applyBorder="1" applyAlignment="1">
      <alignment horizontal="center" vertical="center"/>
    </xf>
    <xf numFmtId="177" fontId="19" fillId="0" borderId="2" xfId="2" applyNumberFormat="1" applyFont="1" applyFill="1" applyBorder="1" applyAlignment="1">
      <alignment horizontal="center" vertical="center" shrinkToFit="1"/>
    </xf>
    <xf numFmtId="176" fontId="19" fillId="0" borderId="6" xfId="2" applyNumberFormat="1" applyFont="1" applyFill="1" applyBorder="1" applyAlignment="1">
      <alignment vertical="center"/>
    </xf>
    <xf numFmtId="176" fontId="19" fillId="0" borderId="5" xfId="2" applyNumberFormat="1" applyFont="1" applyFill="1" applyBorder="1" applyAlignment="1">
      <alignment vertical="center"/>
    </xf>
    <xf numFmtId="180" fontId="19" fillId="0" borderId="0" xfId="0" applyNumberFormat="1" applyFont="1" applyFill="1" applyBorder="1">
      <alignment vertical="center"/>
    </xf>
    <xf numFmtId="181" fontId="7" fillId="0" borderId="0" xfId="1" applyNumberFormat="1" applyFont="1" applyFill="1" applyBorder="1" applyAlignment="1">
      <alignment vertical="center"/>
    </xf>
    <xf numFmtId="0" fontId="19" fillId="0" borderId="0" xfId="0" applyFont="1" applyFill="1" applyBorder="1">
      <alignment vertical="center"/>
    </xf>
    <xf numFmtId="0" fontId="19" fillId="0" borderId="4" xfId="2" applyFont="1" applyFill="1" applyBorder="1" applyAlignment="1"/>
    <xf numFmtId="176" fontId="19" fillId="0" borderId="3" xfId="2" applyNumberFormat="1" applyFont="1" applyFill="1" applyBorder="1" applyAlignment="1">
      <alignment vertical="center"/>
    </xf>
    <xf numFmtId="177" fontId="19" fillId="0" borderId="46" xfId="2" applyNumberFormat="1" applyFont="1" applyFill="1" applyBorder="1" applyAlignment="1">
      <alignment horizontal="center" vertical="center" shrinkToFit="1"/>
    </xf>
    <xf numFmtId="0" fontId="19" fillId="0" borderId="5" xfId="2" applyFont="1" applyFill="1" applyBorder="1" applyAlignment="1"/>
    <xf numFmtId="176" fontId="19" fillId="0" borderId="7" xfId="2" applyNumberFormat="1" applyFont="1" applyFill="1" applyBorder="1" applyAlignment="1">
      <alignment vertical="center"/>
    </xf>
    <xf numFmtId="176" fontId="19" fillId="0" borderId="4" xfId="2" applyNumberFormat="1" applyFont="1" applyFill="1" applyBorder="1" applyAlignment="1">
      <alignment vertical="center"/>
    </xf>
    <xf numFmtId="180" fontId="15" fillId="0" borderId="56" xfId="0" applyNumberFormat="1" applyFont="1" applyFill="1" applyBorder="1">
      <alignment vertical="center"/>
    </xf>
    <xf numFmtId="180" fontId="14" fillId="0" borderId="64" xfId="0" applyNumberFormat="1" applyFont="1" applyFill="1" applyBorder="1">
      <alignment vertical="center"/>
    </xf>
    <xf numFmtId="176" fontId="19" fillId="0" borderId="55" xfId="2" applyNumberFormat="1" applyFont="1" applyFill="1" applyBorder="1" applyAlignment="1">
      <alignment vertical="center"/>
    </xf>
    <xf numFmtId="176" fontId="19" fillId="0" borderId="27" xfId="2" applyNumberFormat="1" applyFont="1" applyFill="1" applyBorder="1" applyAlignment="1">
      <alignment vertical="center"/>
    </xf>
    <xf numFmtId="180" fontId="14" fillId="0" borderId="47" xfId="0" applyNumberFormat="1" applyFont="1" applyFill="1" applyBorder="1">
      <alignment vertical="center"/>
    </xf>
    <xf numFmtId="180" fontId="14" fillId="5" borderId="47" xfId="0" applyNumberFormat="1" applyFont="1" applyFill="1" applyBorder="1">
      <alignment vertical="center"/>
    </xf>
    <xf numFmtId="177" fontId="19" fillId="0" borderId="47" xfId="2" applyNumberFormat="1" applyFont="1" applyFill="1" applyBorder="1" applyAlignment="1">
      <alignment horizontal="center" vertical="center"/>
    </xf>
    <xf numFmtId="176" fontId="19" fillId="0" borderId="49" xfId="2" applyNumberFormat="1" applyFont="1" applyFill="1" applyBorder="1" applyAlignment="1">
      <alignment vertical="center"/>
    </xf>
    <xf numFmtId="176" fontId="19" fillId="0" borderId="25" xfId="2" applyNumberFormat="1" applyFont="1" applyFill="1" applyBorder="1" applyAlignment="1">
      <alignment vertical="center"/>
    </xf>
    <xf numFmtId="180" fontId="15" fillId="0" borderId="50" xfId="0" applyNumberFormat="1" applyFont="1" applyFill="1" applyBorder="1">
      <alignment vertical="center"/>
    </xf>
    <xf numFmtId="176" fontId="19" fillId="0" borderId="14" xfId="2" applyNumberFormat="1" applyFont="1" applyFill="1" applyBorder="1" applyAlignment="1">
      <alignment vertical="center"/>
    </xf>
    <xf numFmtId="0" fontId="19" fillId="0" borderId="8" xfId="0" applyFont="1" applyFill="1" applyBorder="1" applyAlignment="1">
      <alignment vertical="center"/>
    </xf>
    <xf numFmtId="176" fontId="19" fillId="0" borderId="2" xfId="2" applyNumberFormat="1" applyFont="1" applyFill="1" applyBorder="1" applyAlignment="1">
      <alignment horizontal="left" vertical="center"/>
    </xf>
    <xf numFmtId="0" fontId="14" fillId="0" borderId="0" xfId="0" applyFont="1" applyFill="1" applyAlignment="1">
      <alignment horizontal="right" vertical="center"/>
    </xf>
    <xf numFmtId="176" fontId="15" fillId="0" borderId="0" xfId="2" applyNumberFormat="1" applyFont="1" applyFill="1" applyBorder="1" applyAlignment="1">
      <alignment vertical="center"/>
    </xf>
    <xf numFmtId="0" fontId="14" fillId="0" borderId="0" xfId="2" applyFont="1" applyFill="1" applyBorder="1"/>
    <xf numFmtId="0" fontId="20" fillId="0" borderId="0" xfId="2" applyFont="1" applyFill="1"/>
    <xf numFmtId="0" fontId="21" fillId="0" borderId="0" xfId="2" applyFont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1" fillId="0" borderId="0" xfId="2" applyFont="1" applyAlignment="1">
      <alignment vertical="center"/>
    </xf>
    <xf numFmtId="0" fontId="22" fillId="0" borderId="0" xfId="2" applyFont="1" applyAlignment="1">
      <alignment vertical="center"/>
    </xf>
    <xf numFmtId="177" fontId="19" fillId="3" borderId="6" xfId="2" applyNumberFormat="1" applyFont="1" applyFill="1" applyBorder="1" applyAlignment="1">
      <alignment horizontal="center" vertical="center"/>
    </xf>
    <xf numFmtId="177" fontId="19" fillId="3" borderId="26" xfId="2" applyNumberFormat="1" applyFont="1" applyFill="1" applyBorder="1" applyAlignment="1">
      <alignment horizontal="center" vertical="center"/>
    </xf>
    <xf numFmtId="0" fontId="19" fillId="4" borderId="31" xfId="2" applyFont="1" applyFill="1" applyBorder="1" applyAlignment="1">
      <alignment horizontal="center" vertical="center" textRotation="255"/>
    </xf>
    <xf numFmtId="0" fontId="0" fillId="0" borderId="32" xfId="0" applyBorder="1" applyAlignment="1">
      <alignment horizontal="center" vertical="center" textRotation="255"/>
    </xf>
    <xf numFmtId="0" fontId="0" fillId="0" borderId="38" xfId="0" applyBorder="1" applyAlignment="1">
      <alignment horizontal="center" vertical="center" textRotation="255"/>
    </xf>
    <xf numFmtId="176" fontId="19" fillId="0" borderId="10" xfId="2" applyNumberFormat="1" applyFont="1" applyFill="1" applyBorder="1" applyAlignment="1">
      <alignment horizontal="center" vertical="center" textRotation="255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176" fontId="17" fillId="4" borderId="0" xfId="2" applyNumberFormat="1" applyFont="1" applyFill="1" applyBorder="1" applyAlignment="1">
      <alignment horizontal="left" vertical="center"/>
    </xf>
    <xf numFmtId="0" fontId="19" fillId="4" borderId="0" xfId="0" applyFont="1" applyFill="1" applyBorder="1" applyAlignment="1">
      <alignment vertical="center"/>
    </xf>
    <xf numFmtId="0" fontId="19" fillId="4" borderId="6" xfId="0" applyFont="1" applyFill="1" applyBorder="1" applyAlignment="1">
      <alignment vertical="center"/>
    </xf>
    <xf numFmtId="0" fontId="19" fillId="4" borderId="27" xfId="0" applyFont="1" applyFill="1" applyBorder="1" applyAlignment="1">
      <alignment vertical="center"/>
    </xf>
    <xf numFmtId="177" fontId="19" fillId="4" borderId="6" xfId="2" applyNumberFormat="1" applyFont="1" applyFill="1" applyBorder="1" applyAlignment="1">
      <alignment horizontal="center" vertical="center"/>
    </xf>
    <xf numFmtId="0" fontId="19" fillId="4" borderId="26" xfId="0" applyFont="1" applyFill="1" applyBorder="1" applyAlignment="1">
      <alignment vertical="center"/>
    </xf>
    <xf numFmtId="0" fontId="17" fillId="2" borderId="31" xfId="2" applyFont="1" applyFill="1" applyBorder="1" applyAlignment="1">
      <alignment horizontal="center" vertical="center"/>
    </xf>
    <xf numFmtId="0" fontId="17" fillId="2" borderId="37" xfId="0" applyFont="1" applyFill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38" xfId="0" applyFont="1" applyFill="1" applyBorder="1" applyAlignment="1">
      <alignment horizontal="center" vertical="center"/>
    </xf>
    <xf numFmtId="0" fontId="17" fillId="2" borderId="27" xfId="0" applyFont="1" applyFill="1" applyBorder="1" applyAlignment="1">
      <alignment horizontal="center" vertical="center"/>
    </xf>
    <xf numFmtId="0" fontId="19" fillId="3" borderId="35" xfId="0" applyFont="1" applyFill="1" applyBorder="1" applyAlignment="1">
      <alignment horizontal="center" vertical="center" textRotation="255"/>
    </xf>
    <xf numFmtId="0" fontId="7" fillId="3" borderId="36" xfId="0" applyFont="1" applyFill="1" applyBorder="1" applyAlignment="1">
      <alignment horizontal="center" vertical="center" textRotation="255"/>
    </xf>
    <xf numFmtId="0" fontId="7" fillId="3" borderId="32" xfId="0" applyFont="1" applyFill="1" applyBorder="1" applyAlignment="1">
      <alignment horizontal="center" vertical="center" textRotation="255"/>
    </xf>
    <xf numFmtId="0" fontId="7" fillId="3" borderId="38" xfId="0" applyFont="1" applyFill="1" applyBorder="1" applyAlignment="1">
      <alignment horizontal="center" vertical="center" textRotation="255"/>
    </xf>
    <xf numFmtId="0" fontId="19" fillId="0" borderId="10" xfId="2" applyFont="1" applyFill="1" applyBorder="1" applyAlignment="1">
      <alignment horizontal="center" vertical="center" textRotation="255"/>
    </xf>
    <xf numFmtId="0" fontId="7" fillId="0" borderId="5" xfId="0" applyFont="1" applyBorder="1" applyAlignment="1">
      <alignment horizontal="center" vertical="center" textRotation="255"/>
    </xf>
    <xf numFmtId="0" fontId="7" fillId="0" borderId="7" xfId="0" applyFont="1" applyBorder="1" applyAlignment="1">
      <alignment horizontal="center" vertical="center" textRotation="255"/>
    </xf>
    <xf numFmtId="0" fontId="19" fillId="0" borderId="3" xfId="2" applyFont="1" applyFill="1" applyBorder="1" applyAlignment="1">
      <alignment vertical="center" textRotation="255"/>
    </xf>
    <xf numFmtId="0" fontId="19" fillId="0" borderId="5" xfId="2" applyFont="1" applyFill="1" applyBorder="1" applyAlignment="1">
      <alignment vertical="center" textRotation="255"/>
    </xf>
    <xf numFmtId="0" fontId="19" fillId="0" borderId="7" xfId="2" applyFont="1" applyFill="1" applyBorder="1" applyAlignment="1">
      <alignment vertical="center" textRotation="255"/>
    </xf>
    <xf numFmtId="176" fontId="17" fillId="3" borderId="0" xfId="2" applyNumberFormat="1" applyFont="1" applyFill="1" applyBorder="1" applyAlignment="1">
      <alignment horizontal="left" vertical="center"/>
    </xf>
    <xf numFmtId="176" fontId="17" fillId="3" borderId="6" xfId="2" applyNumberFormat="1" applyFont="1" applyFill="1" applyBorder="1" applyAlignment="1">
      <alignment horizontal="left" vertical="center"/>
    </xf>
    <xf numFmtId="176" fontId="17" fillId="3" borderId="27" xfId="2" applyNumberFormat="1" applyFont="1" applyFill="1" applyBorder="1" applyAlignment="1">
      <alignment horizontal="left" vertical="center"/>
    </xf>
    <xf numFmtId="0" fontId="19" fillId="5" borderId="2" xfId="0" applyFont="1" applyFill="1" applyBorder="1" applyAlignment="1">
      <alignment horizontal="center" vertical="center" wrapText="1"/>
    </xf>
    <xf numFmtId="0" fontId="19" fillId="5" borderId="13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3" borderId="43" xfId="2" applyFont="1" applyFill="1" applyBorder="1" applyAlignment="1">
      <alignment horizontal="center" vertical="center" textRotation="255"/>
    </xf>
    <xf numFmtId="0" fontId="7" fillId="3" borderId="51" xfId="0" applyFont="1" applyFill="1" applyBorder="1" applyAlignment="1">
      <alignment horizontal="center" vertical="center" textRotation="255"/>
    </xf>
    <xf numFmtId="0" fontId="19" fillId="0" borderId="3" xfId="2" applyFont="1" applyFill="1" applyBorder="1" applyAlignment="1">
      <alignment horizontal="center" vertical="center" textRotation="255"/>
    </xf>
    <xf numFmtId="0" fontId="19" fillId="0" borderId="5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5" xfId="2" applyFont="1" applyFill="1" applyBorder="1" applyAlignment="1">
      <alignment horizontal="center" vertical="center" textRotation="255"/>
    </xf>
    <xf numFmtId="0" fontId="19" fillId="0" borderId="7" xfId="2" applyFont="1" applyFill="1" applyBorder="1" applyAlignment="1">
      <alignment horizontal="center" vertical="center" textRotation="255"/>
    </xf>
    <xf numFmtId="0" fontId="19" fillId="0" borderId="52" xfId="2" applyFont="1" applyFill="1" applyBorder="1" applyAlignment="1">
      <alignment horizontal="center" vertical="center" textRotation="255"/>
    </xf>
    <xf numFmtId="49" fontId="11" fillId="0" borderId="39" xfId="2" applyNumberFormat="1" applyFont="1" applyFill="1" applyBorder="1" applyAlignment="1">
      <alignment horizontal="center" vertical="center"/>
    </xf>
    <xf numFmtId="49" fontId="11" fillId="0" borderId="40" xfId="2" applyNumberFormat="1" applyFont="1" applyFill="1" applyBorder="1" applyAlignment="1">
      <alignment horizontal="center" vertical="center"/>
    </xf>
    <xf numFmtId="0" fontId="19" fillId="0" borderId="35" xfId="2" applyFont="1" applyFill="1" applyBorder="1" applyAlignment="1">
      <alignment horizontal="center" vertical="center"/>
    </xf>
    <xf numFmtId="0" fontId="19" fillId="0" borderId="36" xfId="2" applyFont="1" applyFill="1" applyBorder="1" applyAlignment="1">
      <alignment horizontal="center" vertical="center"/>
    </xf>
    <xf numFmtId="0" fontId="19" fillId="0" borderId="42" xfId="2" applyFont="1" applyFill="1" applyBorder="1" applyAlignment="1">
      <alignment horizontal="center" vertical="center"/>
    </xf>
    <xf numFmtId="0" fontId="19" fillId="0" borderId="12" xfId="2" applyFont="1" applyFill="1" applyBorder="1" applyAlignment="1">
      <alignment horizontal="center" vertical="center"/>
    </xf>
    <xf numFmtId="0" fontId="19" fillId="0" borderId="9" xfId="2" applyFont="1" applyFill="1" applyBorder="1" applyAlignment="1">
      <alignment horizontal="center" vertical="center"/>
    </xf>
    <xf numFmtId="0" fontId="19" fillId="0" borderId="13" xfId="2" applyFont="1" applyFill="1" applyBorder="1" applyAlignment="1">
      <alignment horizontal="center" vertical="center"/>
    </xf>
    <xf numFmtId="176" fontId="19" fillId="0" borderId="10" xfId="2" applyNumberFormat="1" applyFont="1" applyFill="1" applyBorder="1" applyAlignment="1">
      <alignment horizontal="center" vertical="center"/>
    </xf>
    <xf numFmtId="176" fontId="19" fillId="0" borderId="11" xfId="2" applyNumberFormat="1" applyFont="1" applyFill="1" applyBorder="1" applyAlignment="1">
      <alignment horizontal="center" vertical="center"/>
    </xf>
    <xf numFmtId="176" fontId="19" fillId="0" borderId="5" xfId="2" applyNumberFormat="1" applyFont="1" applyFill="1" applyBorder="1" applyAlignment="1">
      <alignment horizontal="center" vertical="center"/>
    </xf>
    <xf numFmtId="176" fontId="19" fillId="0" borderId="6" xfId="2" applyNumberFormat="1" applyFont="1" applyFill="1" applyBorder="1" applyAlignment="1">
      <alignment horizontal="center" vertical="center"/>
    </xf>
    <xf numFmtId="176" fontId="19" fillId="0" borderId="7" xfId="2" applyNumberFormat="1" applyFont="1" applyFill="1" applyBorder="1" applyAlignment="1">
      <alignment horizontal="center" vertical="center"/>
    </xf>
    <xf numFmtId="176" fontId="19" fillId="0" borderId="8" xfId="2" applyNumberFormat="1" applyFont="1" applyFill="1" applyBorder="1" applyAlignment="1">
      <alignment horizontal="center" vertical="center"/>
    </xf>
    <xf numFmtId="176" fontId="19" fillId="0" borderId="12" xfId="2" applyNumberFormat="1" applyFont="1" applyFill="1" applyBorder="1" applyAlignment="1">
      <alignment horizontal="center" vertical="center" wrapText="1"/>
    </xf>
    <xf numFmtId="176" fontId="19" fillId="0" borderId="9" xfId="2" applyNumberFormat="1" applyFont="1" applyFill="1" applyBorder="1" applyAlignment="1">
      <alignment horizontal="center" vertical="center" wrapText="1"/>
    </xf>
    <xf numFmtId="176" fontId="19" fillId="0" borderId="13" xfId="2" applyNumberFormat="1" applyFont="1" applyFill="1" applyBorder="1" applyAlignment="1">
      <alignment horizontal="center" vertical="center" wrapText="1"/>
    </xf>
    <xf numFmtId="0" fontId="19" fillId="0" borderId="33" xfId="0" applyFont="1" applyFill="1" applyBorder="1" applyAlignment="1">
      <alignment horizontal="center" vertical="center"/>
    </xf>
    <xf numFmtId="0" fontId="19" fillId="0" borderId="34" xfId="0" applyFont="1" applyFill="1" applyBorder="1" applyAlignment="1">
      <alignment horizontal="center" vertical="center"/>
    </xf>
    <xf numFmtId="0" fontId="19" fillId="0" borderId="41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</cellXfs>
  <cellStyles count="8">
    <cellStyle name="桁区切り" xfId="1" builtinId="6"/>
    <cellStyle name="桁区切り 2" xfId="6"/>
    <cellStyle name="標準" xfId="0" builtinId="0"/>
    <cellStyle name="標準 2" xfId="4"/>
    <cellStyle name="標準 2 2" xfId="7"/>
    <cellStyle name="標準 3" xfId="5"/>
    <cellStyle name="標準_いも進捗状況（事務所打合せ用）19.7.19" xfId="2"/>
    <cellStyle name="湪戀恽X" xfId="3"/>
  </cellStyles>
  <dxfs count="0"/>
  <tableStyles count="0" defaultTableStyle="TableStyleMedium9" defaultPivotStyle="PivotStyleLight16"/>
  <colors>
    <mruColors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285750</xdr:colOff>
      <xdr:row>57</xdr:row>
      <xdr:rowOff>0</xdr:rowOff>
    </xdr:from>
    <xdr:ext cx="76200" cy="209550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6457950" y="97726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285750</xdr:colOff>
      <xdr:row>42</xdr:row>
      <xdr:rowOff>0</xdr:rowOff>
    </xdr:from>
    <xdr:ext cx="76200" cy="209550"/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457950" y="72009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285750</xdr:colOff>
      <xdr:row>47</xdr:row>
      <xdr:rowOff>0</xdr:rowOff>
    </xdr:from>
    <xdr:ext cx="76200" cy="209550"/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6457950" y="80581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19"/>
  <sheetViews>
    <sheetView showZeros="0" tabSelected="1" zoomScaleNormal="100" zoomScaleSheetLayoutView="75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M103" sqref="M103"/>
    </sheetView>
  </sheetViews>
  <sheetFormatPr defaultRowHeight="12"/>
  <cols>
    <col min="1" max="1" width="5.75" style="8" customWidth="1" collapsed="1"/>
    <col min="2" max="2" width="4.375" style="8" customWidth="1" collapsed="1"/>
    <col min="3" max="3" width="3.375" style="8" customWidth="1" collapsed="1"/>
    <col min="4" max="4" width="9.5" style="8" customWidth="1" collapsed="1"/>
    <col min="5" max="5" width="6.375" style="8" customWidth="1" collapsed="1"/>
    <col min="6" max="16" width="10" style="7" customWidth="1" collapsed="1"/>
    <col min="17" max="17" width="10.625" style="7" customWidth="1" collapsed="1"/>
    <col min="18" max="18" width="11.625" style="7" customWidth="1" collapsed="1"/>
    <col min="19" max="19" width="10.25" style="7" bestFit="1" customWidth="1" collapsed="1"/>
    <col min="20" max="16384" width="9" style="7" collapsed="1"/>
  </cols>
  <sheetData>
    <row r="1" spans="1:17" ht="18" thickBot="1">
      <c r="A1" s="6" t="s">
        <v>72</v>
      </c>
      <c r="P1" s="199" t="s">
        <v>73</v>
      </c>
      <c r="Q1" s="200"/>
    </row>
    <row r="2" spans="1:17" ht="17.25">
      <c r="A2" s="149"/>
      <c r="O2" s="2"/>
      <c r="P2" s="2"/>
      <c r="Q2" s="3" t="s">
        <v>79</v>
      </c>
    </row>
    <row r="3" spans="1:17" ht="17.25">
      <c r="A3" s="149"/>
      <c r="O3" s="4"/>
      <c r="P3" s="1"/>
      <c r="Q3" s="5" t="s">
        <v>81</v>
      </c>
    </row>
    <row r="4" spans="1:17" ht="12.75" thickBot="1">
      <c r="A4" s="148"/>
      <c r="B4" s="148"/>
      <c r="C4" s="147"/>
      <c r="D4" s="147"/>
      <c r="E4" s="147"/>
      <c r="Q4" s="146" t="s">
        <v>71</v>
      </c>
    </row>
    <row r="5" spans="1:17" s="30" customFormat="1" ht="12.75">
      <c r="A5" s="201" t="s">
        <v>0</v>
      </c>
      <c r="B5" s="204" t="s">
        <v>1</v>
      </c>
      <c r="C5" s="207" t="s">
        <v>2</v>
      </c>
      <c r="D5" s="208"/>
      <c r="E5" s="213" t="s">
        <v>70</v>
      </c>
      <c r="F5" s="216" t="s">
        <v>69</v>
      </c>
      <c r="G5" s="217"/>
      <c r="H5" s="217"/>
      <c r="I5" s="217"/>
      <c r="J5" s="217"/>
      <c r="K5" s="217"/>
      <c r="L5" s="217"/>
      <c r="M5" s="217"/>
      <c r="N5" s="217"/>
      <c r="O5" s="218"/>
      <c r="P5" s="219" t="s">
        <v>68</v>
      </c>
      <c r="Q5" s="221" t="s">
        <v>67</v>
      </c>
    </row>
    <row r="6" spans="1:17" s="30" customFormat="1" ht="12.75" customHeight="1">
      <c r="A6" s="202"/>
      <c r="B6" s="205"/>
      <c r="C6" s="209"/>
      <c r="D6" s="210"/>
      <c r="E6" s="214"/>
      <c r="F6" s="189" t="s">
        <v>66</v>
      </c>
      <c r="G6" s="187" t="s">
        <v>65</v>
      </c>
      <c r="H6" s="189" t="s">
        <v>64</v>
      </c>
      <c r="I6" s="187" t="s">
        <v>63</v>
      </c>
      <c r="J6" s="189" t="s">
        <v>62</v>
      </c>
      <c r="K6" s="187" t="s">
        <v>61</v>
      </c>
      <c r="L6" s="189" t="s">
        <v>60</v>
      </c>
      <c r="M6" s="187" t="s">
        <v>59</v>
      </c>
      <c r="N6" s="189" t="s">
        <v>58</v>
      </c>
      <c r="O6" s="187" t="s">
        <v>57</v>
      </c>
      <c r="P6" s="220"/>
      <c r="Q6" s="222"/>
    </row>
    <row r="7" spans="1:17" s="30" customFormat="1" ht="12.75" customHeight="1">
      <c r="A7" s="203"/>
      <c r="B7" s="206"/>
      <c r="C7" s="211"/>
      <c r="D7" s="212"/>
      <c r="E7" s="215"/>
      <c r="F7" s="190"/>
      <c r="G7" s="188"/>
      <c r="H7" s="190"/>
      <c r="I7" s="188"/>
      <c r="J7" s="190"/>
      <c r="K7" s="188"/>
      <c r="L7" s="190"/>
      <c r="M7" s="188"/>
      <c r="N7" s="190"/>
      <c r="O7" s="188"/>
      <c r="P7" s="190"/>
      <c r="Q7" s="223"/>
    </row>
    <row r="8" spans="1:17" s="30" customFormat="1" ht="12.75">
      <c r="A8" s="191" t="s">
        <v>3</v>
      </c>
      <c r="B8" s="193" t="s">
        <v>4</v>
      </c>
      <c r="C8" s="145" t="s">
        <v>56</v>
      </c>
      <c r="D8" s="145"/>
      <c r="E8" s="73" t="s">
        <v>32</v>
      </c>
      <c r="F8" s="71">
        <v>0</v>
      </c>
      <c r="G8" s="72">
        <v>0</v>
      </c>
      <c r="H8" s="71">
        <v>0</v>
      </c>
      <c r="I8" s="72">
        <v>0</v>
      </c>
      <c r="J8" s="71">
        <v>0</v>
      </c>
      <c r="K8" s="72">
        <v>0</v>
      </c>
      <c r="L8" s="71">
        <v>0</v>
      </c>
      <c r="M8" s="72">
        <v>0</v>
      </c>
      <c r="N8" s="71">
        <v>0</v>
      </c>
      <c r="O8" s="72">
        <v>0</v>
      </c>
      <c r="P8" s="71">
        <v>500</v>
      </c>
      <c r="Q8" s="70">
        <f t="shared" ref="Q8:Q71" si="0">SUM(F8:P8)</f>
        <v>500</v>
      </c>
    </row>
    <row r="9" spans="1:17" s="30" customFormat="1" ht="12.75">
      <c r="A9" s="175"/>
      <c r="B9" s="179"/>
      <c r="C9" s="58"/>
      <c r="D9" s="57"/>
      <c r="E9" s="56" t="s">
        <v>33</v>
      </c>
      <c r="F9" s="54">
        <v>0</v>
      </c>
      <c r="G9" s="55">
        <v>150</v>
      </c>
      <c r="H9" s="54">
        <v>0</v>
      </c>
      <c r="I9" s="55">
        <v>60</v>
      </c>
      <c r="J9" s="54">
        <v>312</v>
      </c>
      <c r="K9" s="55">
        <v>385</v>
      </c>
      <c r="L9" s="54">
        <v>222</v>
      </c>
      <c r="M9" s="55">
        <v>0</v>
      </c>
      <c r="N9" s="54">
        <v>0</v>
      </c>
      <c r="O9" s="55">
        <v>0</v>
      </c>
      <c r="P9" s="54">
        <v>159</v>
      </c>
      <c r="Q9" s="53">
        <f t="shared" si="0"/>
        <v>1288</v>
      </c>
    </row>
    <row r="10" spans="1:17" s="30" customFormat="1" ht="12.75">
      <c r="A10" s="175"/>
      <c r="B10" s="179"/>
      <c r="C10" s="58"/>
      <c r="D10" s="57"/>
      <c r="E10" s="56" t="s">
        <v>34</v>
      </c>
      <c r="F10" s="54">
        <v>0</v>
      </c>
      <c r="G10" s="55">
        <v>0</v>
      </c>
      <c r="H10" s="54">
        <v>0</v>
      </c>
      <c r="I10" s="55">
        <v>0</v>
      </c>
      <c r="J10" s="54">
        <v>30</v>
      </c>
      <c r="K10" s="55">
        <v>25</v>
      </c>
      <c r="L10" s="54">
        <v>55</v>
      </c>
      <c r="M10" s="55">
        <v>131</v>
      </c>
      <c r="N10" s="54">
        <v>13</v>
      </c>
      <c r="O10" s="55">
        <v>0</v>
      </c>
      <c r="P10" s="54">
        <v>0</v>
      </c>
      <c r="Q10" s="53">
        <f t="shared" si="0"/>
        <v>254</v>
      </c>
    </row>
    <row r="11" spans="1:17" s="30" customFormat="1" ht="12.75">
      <c r="A11" s="175"/>
      <c r="B11" s="179"/>
      <c r="C11" s="58"/>
      <c r="D11" s="57"/>
      <c r="E11" s="56" t="s">
        <v>35</v>
      </c>
      <c r="F11" s="54">
        <v>0</v>
      </c>
      <c r="G11" s="55">
        <v>0</v>
      </c>
      <c r="H11" s="54">
        <v>45</v>
      </c>
      <c r="I11" s="55">
        <v>0</v>
      </c>
      <c r="J11" s="54">
        <v>0</v>
      </c>
      <c r="K11" s="55">
        <v>15</v>
      </c>
      <c r="L11" s="54">
        <v>55</v>
      </c>
      <c r="M11" s="55">
        <v>20</v>
      </c>
      <c r="N11" s="54">
        <v>15</v>
      </c>
      <c r="O11" s="55">
        <v>0</v>
      </c>
      <c r="P11" s="54">
        <v>0</v>
      </c>
      <c r="Q11" s="53">
        <f t="shared" si="0"/>
        <v>150</v>
      </c>
    </row>
    <row r="12" spans="1:17" s="30" customFormat="1" ht="12.75">
      <c r="A12" s="175"/>
      <c r="B12" s="179"/>
      <c r="C12" s="109"/>
      <c r="D12" s="144"/>
      <c r="E12" s="79" t="s">
        <v>29</v>
      </c>
      <c r="F12" s="46">
        <f t="shared" ref="F12:P12" si="1">SUM(F8:F11)</f>
        <v>0</v>
      </c>
      <c r="G12" s="49">
        <f t="shared" si="1"/>
        <v>150</v>
      </c>
      <c r="H12" s="46">
        <f t="shared" si="1"/>
        <v>45</v>
      </c>
      <c r="I12" s="49">
        <f t="shared" si="1"/>
        <v>60</v>
      </c>
      <c r="J12" s="46">
        <f t="shared" si="1"/>
        <v>342</v>
      </c>
      <c r="K12" s="49">
        <f t="shared" si="1"/>
        <v>425</v>
      </c>
      <c r="L12" s="46">
        <f t="shared" si="1"/>
        <v>332</v>
      </c>
      <c r="M12" s="49">
        <f t="shared" si="1"/>
        <v>151</v>
      </c>
      <c r="N12" s="46">
        <f t="shared" si="1"/>
        <v>28</v>
      </c>
      <c r="O12" s="49">
        <f t="shared" si="1"/>
        <v>0</v>
      </c>
      <c r="P12" s="46">
        <f t="shared" si="1"/>
        <v>659</v>
      </c>
      <c r="Q12" s="45">
        <f t="shared" si="0"/>
        <v>2192</v>
      </c>
    </row>
    <row r="13" spans="1:17" s="30" customFormat="1" ht="12.75">
      <c r="A13" s="175"/>
      <c r="B13" s="179"/>
      <c r="C13" s="123" t="s">
        <v>55</v>
      </c>
      <c r="D13" s="122"/>
      <c r="E13" s="64" t="s">
        <v>32</v>
      </c>
      <c r="F13" s="62">
        <v>0</v>
      </c>
      <c r="G13" s="63">
        <v>0</v>
      </c>
      <c r="H13" s="62">
        <v>183</v>
      </c>
      <c r="I13" s="63">
        <v>341</v>
      </c>
      <c r="J13" s="62">
        <v>4817.60009765625</v>
      </c>
      <c r="K13" s="63">
        <v>2981</v>
      </c>
      <c r="L13" s="62">
        <v>174</v>
      </c>
      <c r="M13" s="63">
        <v>0</v>
      </c>
      <c r="N13" s="62">
        <v>0</v>
      </c>
      <c r="O13" s="63">
        <v>0</v>
      </c>
      <c r="P13" s="62">
        <v>0</v>
      </c>
      <c r="Q13" s="61">
        <f t="shared" si="0"/>
        <v>8496.60009765625</v>
      </c>
    </row>
    <row r="14" spans="1:17" s="30" customFormat="1" ht="12.75">
      <c r="A14" s="175"/>
      <c r="B14" s="179"/>
      <c r="C14" s="123"/>
      <c r="D14" s="122"/>
      <c r="E14" s="56" t="s">
        <v>33</v>
      </c>
      <c r="F14" s="54">
        <v>0</v>
      </c>
      <c r="G14" s="55">
        <v>0</v>
      </c>
      <c r="H14" s="54">
        <v>231</v>
      </c>
      <c r="I14" s="55">
        <v>231.19999694824219</v>
      </c>
      <c r="J14" s="54">
        <v>797</v>
      </c>
      <c r="K14" s="55">
        <v>2586</v>
      </c>
      <c r="L14" s="54">
        <v>2012</v>
      </c>
      <c r="M14" s="55">
        <v>258</v>
      </c>
      <c r="N14" s="54">
        <v>0</v>
      </c>
      <c r="O14" s="55">
        <v>0</v>
      </c>
      <c r="P14" s="54">
        <v>1418.9000244140625</v>
      </c>
      <c r="Q14" s="53">
        <f t="shared" si="0"/>
        <v>7534.1000213623047</v>
      </c>
    </row>
    <row r="15" spans="1:17" s="30" customFormat="1" ht="12.75">
      <c r="A15" s="175"/>
      <c r="B15" s="179"/>
      <c r="C15" s="123"/>
      <c r="D15" s="122"/>
      <c r="E15" s="56" t="s">
        <v>34</v>
      </c>
      <c r="F15" s="54">
        <v>0</v>
      </c>
      <c r="G15" s="55">
        <v>0</v>
      </c>
      <c r="H15" s="54">
        <v>0</v>
      </c>
      <c r="I15" s="55">
        <v>0</v>
      </c>
      <c r="J15" s="54">
        <v>11</v>
      </c>
      <c r="K15" s="55">
        <v>45</v>
      </c>
      <c r="L15" s="54">
        <v>22</v>
      </c>
      <c r="M15" s="55">
        <v>24</v>
      </c>
      <c r="N15" s="54">
        <v>0</v>
      </c>
      <c r="O15" s="55">
        <v>0</v>
      </c>
      <c r="P15" s="54">
        <v>0</v>
      </c>
      <c r="Q15" s="53">
        <f t="shared" si="0"/>
        <v>102</v>
      </c>
    </row>
    <row r="16" spans="1:17" s="30" customFormat="1" ht="12.75">
      <c r="A16" s="175"/>
      <c r="B16" s="179"/>
      <c r="C16" s="123"/>
      <c r="D16" s="122"/>
      <c r="E16" s="56" t="s">
        <v>35</v>
      </c>
      <c r="F16" s="54">
        <v>0</v>
      </c>
      <c r="G16" s="55">
        <v>0</v>
      </c>
      <c r="H16" s="54">
        <v>40</v>
      </c>
      <c r="I16" s="55">
        <v>14</v>
      </c>
      <c r="J16" s="54">
        <v>26</v>
      </c>
      <c r="K16" s="55">
        <v>52</v>
      </c>
      <c r="L16" s="54">
        <v>151</v>
      </c>
      <c r="M16" s="55">
        <v>81</v>
      </c>
      <c r="N16" s="54">
        <v>0</v>
      </c>
      <c r="O16" s="55">
        <v>0</v>
      </c>
      <c r="P16" s="54">
        <v>0</v>
      </c>
      <c r="Q16" s="53">
        <f t="shared" si="0"/>
        <v>364</v>
      </c>
    </row>
    <row r="17" spans="1:17" s="30" customFormat="1" ht="12.75">
      <c r="A17" s="175"/>
      <c r="B17" s="179"/>
      <c r="C17" s="131"/>
      <c r="D17" s="68"/>
      <c r="E17" s="79" t="s">
        <v>29</v>
      </c>
      <c r="F17" s="46">
        <f t="shared" ref="F17:P17" si="2">SUM(F13:F16)</f>
        <v>0</v>
      </c>
      <c r="G17" s="49">
        <f t="shared" si="2"/>
        <v>0</v>
      </c>
      <c r="H17" s="46">
        <f t="shared" si="2"/>
        <v>454</v>
      </c>
      <c r="I17" s="49">
        <f t="shared" si="2"/>
        <v>586.19999694824219</v>
      </c>
      <c r="J17" s="46">
        <f t="shared" si="2"/>
        <v>5651.60009765625</v>
      </c>
      <c r="K17" s="49">
        <f t="shared" si="2"/>
        <v>5664</v>
      </c>
      <c r="L17" s="46">
        <f t="shared" si="2"/>
        <v>2359</v>
      </c>
      <c r="M17" s="49">
        <f t="shared" si="2"/>
        <v>363</v>
      </c>
      <c r="N17" s="46">
        <f t="shared" si="2"/>
        <v>0</v>
      </c>
      <c r="O17" s="49">
        <f t="shared" si="2"/>
        <v>0</v>
      </c>
      <c r="P17" s="46">
        <f t="shared" si="2"/>
        <v>1418.9000244140625</v>
      </c>
      <c r="Q17" s="45">
        <f t="shared" si="0"/>
        <v>16496.700119018555</v>
      </c>
    </row>
    <row r="18" spans="1:17" s="30" customFormat="1" ht="12.75">
      <c r="A18" s="175"/>
      <c r="B18" s="179"/>
      <c r="C18" s="60" t="s">
        <v>54</v>
      </c>
      <c r="D18" s="59"/>
      <c r="E18" s="64" t="s">
        <v>32</v>
      </c>
      <c r="F18" s="62">
        <v>0</v>
      </c>
      <c r="G18" s="63">
        <v>0</v>
      </c>
      <c r="H18" s="62">
        <v>0</v>
      </c>
      <c r="I18" s="63">
        <v>10</v>
      </c>
      <c r="J18" s="62">
        <v>107</v>
      </c>
      <c r="K18" s="63">
        <v>317.39999389648437</v>
      </c>
      <c r="L18" s="62">
        <v>0</v>
      </c>
      <c r="M18" s="63">
        <v>0</v>
      </c>
      <c r="N18" s="62">
        <v>0</v>
      </c>
      <c r="O18" s="63">
        <v>0</v>
      </c>
      <c r="P18" s="62">
        <v>633</v>
      </c>
      <c r="Q18" s="61">
        <f t="shared" si="0"/>
        <v>1067.3999938964844</v>
      </c>
    </row>
    <row r="19" spans="1:17" s="30" customFormat="1" ht="12.75">
      <c r="A19" s="175"/>
      <c r="B19" s="179"/>
      <c r="C19" s="60"/>
      <c r="D19" s="59"/>
      <c r="E19" s="56" t="s">
        <v>33</v>
      </c>
      <c r="F19" s="54">
        <v>0</v>
      </c>
      <c r="G19" s="55">
        <v>0</v>
      </c>
      <c r="H19" s="54">
        <v>93.900001525878906</v>
      </c>
      <c r="I19" s="55">
        <v>718.9000244140625</v>
      </c>
      <c r="J19" s="54">
        <v>3339.699951171875</v>
      </c>
      <c r="K19" s="55">
        <v>2744.60009765625</v>
      </c>
      <c r="L19" s="54">
        <v>2292.89990234375</v>
      </c>
      <c r="M19" s="55">
        <v>1323.800048828125</v>
      </c>
      <c r="N19" s="54">
        <v>0</v>
      </c>
      <c r="O19" s="55">
        <v>0</v>
      </c>
      <c r="P19" s="54">
        <v>0</v>
      </c>
      <c r="Q19" s="53">
        <f t="shared" si="0"/>
        <v>10513.800025939941</v>
      </c>
    </row>
    <row r="20" spans="1:17" s="30" customFormat="1" ht="12.75">
      <c r="A20" s="175"/>
      <c r="B20" s="179"/>
      <c r="C20" s="60"/>
      <c r="D20" s="59"/>
      <c r="E20" s="56" t="s">
        <v>34</v>
      </c>
      <c r="F20" s="54">
        <v>0</v>
      </c>
      <c r="G20" s="55">
        <v>0</v>
      </c>
      <c r="H20" s="54">
        <v>72.900001525878906</v>
      </c>
      <c r="I20" s="55">
        <v>116.5</v>
      </c>
      <c r="J20" s="54">
        <v>187.19999694824219</v>
      </c>
      <c r="K20" s="55">
        <v>245.5</v>
      </c>
      <c r="L20" s="54">
        <v>203.10000610351562</v>
      </c>
      <c r="M20" s="55">
        <v>92</v>
      </c>
      <c r="N20" s="54">
        <v>0</v>
      </c>
      <c r="O20" s="55">
        <v>0</v>
      </c>
      <c r="P20" s="54">
        <v>0</v>
      </c>
      <c r="Q20" s="53">
        <f t="shared" si="0"/>
        <v>917.20000457763672</v>
      </c>
    </row>
    <row r="21" spans="1:17" s="30" customFormat="1" ht="12.75">
      <c r="A21" s="175"/>
      <c r="B21" s="179"/>
      <c r="C21" s="60"/>
      <c r="D21" s="59"/>
      <c r="E21" s="56" t="s">
        <v>35</v>
      </c>
      <c r="F21" s="54">
        <v>0</v>
      </c>
      <c r="G21" s="55">
        <v>0</v>
      </c>
      <c r="H21" s="54">
        <v>0</v>
      </c>
      <c r="I21" s="55">
        <v>0</v>
      </c>
      <c r="J21" s="54">
        <v>0</v>
      </c>
      <c r="K21" s="55">
        <v>0</v>
      </c>
      <c r="L21" s="54">
        <v>0</v>
      </c>
      <c r="M21" s="55">
        <v>0</v>
      </c>
      <c r="N21" s="54">
        <v>0</v>
      </c>
      <c r="O21" s="55">
        <v>0</v>
      </c>
      <c r="P21" s="54">
        <v>0</v>
      </c>
      <c r="Q21" s="53">
        <f t="shared" si="0"/>
        <v>0</v>
      </c>
    </row>
    <row r="22" spans="1:17" s="30" customFormat="1" ht="12.75">
      <c r="A22" s="175"/>
      <c r="B22" s="179"/>
      <c r="C22" s="60"/>
      <c r="D22" s="59"/>
      <c r="E22" s="64" t="s">
        <v>29</v>
      </c>
      <c r="F22" s="62">
        <f t="shared" ref="F22:P22" si="3">SUM(F18:F21)</f>
        <v>0</v>
      </c>
      <c r="G22" s="63">
        <f t="shared" si="3"/>
        <v>0</v>
      </c>
      <c r="H22" s="62">
        <f t="shared" si="3"/>
        <v>166.80000305175781</v>
      </c>
      <c r="I22" s="63">
        <f t="shared" si="3"/>
        <v>845.4000244140625</v>
      </c>
      <c r="J22" s="62">
        <f t="shared" si="3"/>
        <v>3633.8999481201172</v>
      </c>
      <c r="K22" s="63">
        <f t="shared" si="3"/>
        <v>3307.5000915527344</v>
      </c>
      <c r="L22" s="62">
        <f t="shared" si="3"/>
        <v>2495.9999084472656</v>
      </c>
      <c r="M22" s="63">
        <f t="shared" si="3"/>
        <v>1415.800048828125</v>
      </c>
      <c r="N22" s="62">
        <f t="shared" si="3"/>
        <v>0</v>
      </c>
      <c r="O22" s="63">
        <f t="shared" si="3"/>
        <v>0</v>
      </c>
      <c r="P22" s="62">
        <f t="shared" si="3"/>
        <v>633</v>
      </c>
      <c r="Q22" s="61">
        <f t="shared" si="0"/>
        <v>12498.400024414063</v>
      </c>
    </row>
    <row r="23" spans="1:17" s="30" customFormat="1" ht="12.75">
      <c r="A23" s="175"/>
      <c r="B23" s="179"/>
      <c r="C23" s="128" t="s">
        <v>53</v>
      </c>
      <c r="D23" s="132"/>
      <c r="E23" s="73" t="s">
        <v>32</v>
      </c>
      <c r="F23" s="71">
        <v>0</v>
      </c>
      <c r="G23" s="72">
        <v>0</v>
      </c>
      <c r="H23" s="71">
        <v>310.10000610351562</v>
      </c>
      <c r="I23" s="72">
        <v>275.20001220703125</v>
      </c>
      <c r="J23" s="71">
        <v>0</v>
      </c>
      <c r="K23" s="72">
        <v>250.60000610351562</v>
      </c>
      <c r="L23" s="71">
        <v>891.5</v>
      </c>
      <c r="M23" s="72">
        <v>0</v>
      </c>
      <c r="N23" s="71">
        <v>0</v>
      </c>
      <c r="O23" s="72">
        <v>0</v>
      </c>
      <c r="P23" s="71">
        <v>947.0999755859375</v>
      </c>
      <c r="Q23" s="70">
        <f t="shared" si="0"/>
        <v>2674.5</v>
      </c>
    </row>
    <row r="24" spans="1:17" s="30" customFormat="1" ht="12.75">
      <c r="A24" s="175"/>
      <c r="B24" s="179"/>
      <c r="C24" s="58"/>
      <c r="D24" s="57"/>
      <c r="E24" s="56" t="s">
        <v>33</v>
      </c>
      <c r="F24" s="54">
        <v>0</v>
      </c>
      <c r="G24" s="55">
        <v>0</v>
      </c>
      <c r="H24" s="54">
        <v>302.60000610351562</v>
      </c>
      <c r="I24" s="55">
        <v>385.60000610351562</v>
      </c>
      <c r="J24" s="54">
        <v>1068.800048828125</v>
      </c>
      <c r="K24" s="55">
        <v>2614.39990234375</v>
      </c>
      <c r="L24" s="54">
        <v>749.70001220703125</v>
      </c>
      <c r="M24" s="55">
        <v>1559.0999755859375</v>
      </c>
      <c r="N24" s="54">
        <v>0</v>
      </c>
      <c r="O24" s="55">
        <v>0</v>
      </c>
      <c r="P24" s="54">
        <v>639.5999755859375</v>
      </c>
      <c r="Q24" s="53">
        <f t="shared" si="0"/>
        <v>7319.7999267578125</v>
      </c>
    </row>
    <row r="25" spans="1:17" s="30" customFormat="1" ht="12.75">
      <c r="A25" s="175"/>
      <c r="B25" s="179"/>
      <c r="C25" s="58"/>
      <c r="D25" s="57"/>
      <c r="E25" s="56" t="s">
        <v>34</v>
      </c>
      <c r="F25" s="54">
        <v>0</v>
      </c>
      <c r="G25" s="55">
        <v>0</v>
      </c>
      <c r="H25" s="54">
        <v>10</v>
      </c>
      <c r="I25" s="55">
        <v>0</v>
      </c>
      <c r="J25" s="54">
        <v>198.5</v>
      </c>
      <c r="K25" s="55">
        <v>172.5</v>
      </c>
      <c r="L25" s="54">
        <v>276.29998779296875</v>
      </c>
      <c r="M25" s="55">
        <v>86</v>
      </c>
      <c r="N25" s="54">
        <v>0</v>
      </c>
      <c r="O25" s="55">
        <v>0</v>
      </c>
      <c r="P25" s="54">
        <v>0</v>
      </c>
      <c r="Q25" s="53">
        <f t="shared" si="0"/>
        <v>743.29998779296875</v>
      </c>
    </row>
    <row r="26" spans="1:17" s="30" customFormat="1" ht="12.75">
      <c r="A26" s="175"/>
      <c r="B26" s="179"/>
      <c r="C26" s="58"/>
      <c r="D26" s="57"/>
      <c r="E26" s="56" t="s">
        <v>35</v>
      </c>
      <c r="F26" s="54">
        <v>0</v>
      </c>
      <c r="G26" s="55">
        <v>0</v>
      </c>
      <c r="H26" s="54">
        <v>0</v>
      </c>
      <c r="I26" s="55">
        <v>0</v>
      </c>
      <c r="J26" s="54">
        <v>6</v>
      </c>
      <c r="K26" s="55">
        <v>0</v>
      </c>
      <c r="L26" s="54">
        <v>20.5</v>
      </c>
      <c r="M26" s="55">
        <v>19</v>
      </c>
      <c r="N26" s="54">
        <v>0</v>
      </c>
      <c r="O26" s="55">
        <v>0</v>
      </c>
      <c r="P26" s="54">
        <v>0</v>
      </c>
      <c r="Q26" s="53">
        <f t="shared" si="0"/>
        <v>45.5</v>
      </c>
    </row>
    <row r="27" spans="1:17" s="30" customFormat="1" ht="12.75">
      <c r="A27" s="175"/>
      <c r="B27" s="179"/>
      <c r="C27" s="109"/>
      <c r="D27" s="68"/>
      <c r="E27" s="79" t="s">
        <v>29</v>
      </c>
      <c r="F27" s="46">
        <f t="shared" ref="F27:P27" si="4">SUM(F23:F26)</f>
        <v>0</v>
      </c>
      <c r="G27" s="49">
        <f t="shared" si="4"/>
        <v>0</v>
      </c>
      <c r="H27" s="46">
        <f t="shared" si="4"/>
        <v>622.70001220703125</v>
      </c>
      <c r="I27" s="49">
        <f t="shared" si="4"/>
        <v>660.80001831054687</v>
      </c>
      <c r="J27" s="46">
        <f t="shared" si="4"/>
        <v>1273.300048828125</v>
      </c>
      <c r="K27" s="49">
        <f t="shared" si="4"/>
        <v>3037.4999084472656</v>
      </c>
      <c r="L27" s="46">
        <f t="shared" si="4"/>
        <v>1938</v>
      </c>
      <c r="M27" s="49">
        <f t="shared" si="4"/>
        <v>1664.0999755859375</v>
      </c>
      <c r="N27" s="46">
        <f t="shared" si="4"/>
        <v>0</v>
      </c>
      <c r="O27" s="49">
        <f t="shared" si="4"/>
        <v>0</v>
      </c>
      <c r="P27" s="46">
        <f t="shared" si="4"/>
        <v>1586.699951171875</v>
      </c>
      <c r="Q27" s="45">
        <f t="shared" si="0"/>
        <v>10783.099914550781</v>
      </c>
    </row>
    <row r="28" spans="1:17" s="30" customFormat="1" ht="12.75">
      <c r="A28" s="175"/>
      <c r="B28" s="179"/>
      <c r="C28" s="123" t="s">
        <v>52</v>
      </c>
      <c r="D28" s="122"/>
      <c r="E28" s="64" t="s">
        <v>32</v>
      </c>
      <c r="F28" s="62">
        <v>0</v>
      </c>
      <c r="G28" s="63">
        <v>0</v>
      </c>
      <c r="H28" s="62">
        <v>0</v>
      </c>
      <c r="I28" s="63">
        <v>0</v>
      </c>
      <c r="J28" s="62">
        <v>0</v>
      </c>
      <c r="K28" s="63">
        <v>0</v>
      </c>
      <c r="L28" s="62">
        <v>0</v>
      </c>
      <c r="M28" s="63">
        <v>0</v>
      </c>
      <c r="N28" s="62">
        <v>0</v>
      </c>
      <c r="O28" s="63">
        <v>0</v>
      </c>
      <c r="P28" s="62">
        <v>0</v>
      </c>
      <c r="Q28" s="61">
        <f t="shared" si="0"/>
        <v>0</v>
      </c>
    </row>
    <row r="29" spans="1:17" s="30" customFormat="1" ht="12.75">
      <c r="A29" s="175"/>
      <c r="B29" s="179"/>
      <c r="C29" s="194"/>
      <c r="D29" s="195"/>
      <c r="E29" s="56" t="s">
        <v>33</v>
      </c>
      <c r="F29" s="54">
        <v>0</v>
      </c>
      <c r="G29" s="55">
        <v>0</v>
      </c>
      <c r="H29" s="54">
        <v>0</v>
      </c>
      <c r="I29" s="55">
        <v>0</v>
      </c>
      <c r="J29" s="54">
        <v>0</v>
      </c>
      <c r="K29" s="55">
        <v>32</v>
      </c>
      <c r="L29" s="54">
        <v>5</v>
      </c>
      <c r="M29" s="55">
        <v>0</v>
      </c>
      <c r="N29" s="54">
        <v>0</v>
      </c>
      <c r="O29" s="55">
        <v>0</v>
      </c>
      <c r="P29" s="54">
        <v>0</v>
      </c>
      <c r="Q29" s="53">
        <f t="shared" si="0"/>
        <v>37</v>
      </c>
    </row>
    <row r="30" spans="1:17" s="30" customFormat="1" ht="12.75">
      <c r="A30" s="175"/>
      <c r="B30" s="179"/>
      <c r="C30" s="58"/>
      <c r="D30" s="57"/>
      <c r="E30" s="56" t="s">
        <v>34</v>
      </c>
      <c r="F30" s="54">
        <v>0</v>
      </c>
      <c r="G30" s="55">
        <v>0</v>
      </c>
      <c r="H30" s="54">
        <v>0</v>
      </c>
      <c r="I30" s="55">
        <v>0</v>
      </c>
      <c r="J30" s="54">
        <v>21</v>
      </c>
      <c r="K30" s="55">
        <v>46</v>
      </c>
      <c r="L30" s="54">
        <v>5</v>
      </c>
      <c r="M30" s="55">
        <v>4</v>
      </c>
      <c r="N30" s="54">
        <v>0</v>
      </c>
      <c r="O30" s="55">
        <v>0</v>
      </c>
      <c r="P30" s="54">
        <v>0</v>
      </c>
      <c r="Q30" s="53">
        <f t="shared" si="0"/>
        <v>76</v>
      </c>
    </row>
    <row r="31" spans="1:17" s="30" customFormat="1" ht="12.75">
      <c r="A31" s="175"/>
      <c r="B31" s="179"/>
      <c r="C31" s="58"/>
      <c r="D31" s="57"/>
      <c r="E31" s="56" t="s">
        <v>35</v>
      </c>
      <c r="F31" s="54">
        <v>0</v>
      </c>
      <c r="G31" s="55">
        <v>0</v>
      </c>
      <c r="H31" s="54">
        <v>0</v>
      </c>
      <c r="I31" s="55">
        <v>0</v>
      </c>
      <c r="J31" s="54">
        <v>0</v>
      </c>
      <c r="K31" s="55">
        <v>0</v>
      </c>
      <c r="L31" s="54">
        <v>0</v>
      </c>
      <c r="M31" s="55">
        <v>0</v>
      </c>
      <c r="N31" s="54">
        <v>0</v>
      </c>
      <c r="O31" s="55">
        <v>0</v>
      </c>
      <c r="P31" s="54">
        <v>0</v>
      </c>
      <c r="Q31" s="53">
        <f t="shared" si="0"/>
        <v>0</v>
      </c>
    </row>
    <row r="32" spans="1:17" s="30" customFormat="1" ht="12.75">
      <c r="A32" s="175"/>
      <c r="B32" s="179"/>
      <c r="C32" s="109"/>
      <c r="D32" s="68"/>
      <c r="E32" s="108" t="s">
        <v>29</v>
      </c>
      <c r="F32" s="46">
        <f t="shared" ref="F32:P32" si="5">SUM(F28:F31)</f>
        <v>0</v>
      </c>
      <c r="G32" s="49">
        <f t="shared" si="5"/>
        <v>0</v>
      </c>
      <c r="H32" s="46">
        <f t="shared" si="5"/>
        <v>0</v>
      </c>
      <c r="I32" s="49">
        <f t="shared" si="5"/>
        <v>0</v>
      </c>
      <c r="J32" s="46">
        <f t="shared" si="5"/>
        <v>21</v>
      </c>
      <c r="K32" s="49">
        <f t="shared" si="5"/>
        <v>78</v>
      </c>
      <c r="L32" s="46">
        <f t="shared" si="5"/>
        <v>10</v>
      </c>
      <c r="M32" s="49">
        <f t="shared" si="5"/>
        <v>4</v>
      </c>
      <c r="N32" s="46">
        <f t="shared" si="5"/>
        <v>0</v>
      </c>
      <c r="O32" s="49">
        <f t="shared" si="5"/>
        <v>0</v>
      </c>
      <c r="P32" s="46">
        <f t="shared" si="5"/>
        <v>0</v>
      </c>
      <c r="Q32" s="142">
        <f t="shared" si="0"/>
        <v>113</v>
      </c>
    </row>
    <row r="33" spans="1:17" s="30" customFormat="1" ht="12.75">
      <c r="A33" s="175"/>
      <c r="B33" s="179"/>
      <c r="C33" s="128" t="s">
        <v>51</v>
      </c>
      <c r="D33" s="132"/>
      <c r="E33" s="73" t="s">
        <v>32</v>
      </c>
      <c r="F33" s="71">
        <v>0</v>
      </c>
      <c r="G33" s="72">
        <v>0</v>
      </c>
      <c r="H33" s="71">
        <v>50</v>
      </c>
      <c r="I33" s="72">
        <v>593.5</v>
      </c>
      <c r="J33" s="71">
        <v>1240</v>
      </c>
      <c r="K33" s="72">
        <v>917.79998779296875</v>
      </c>
      <c r="L33" s="71">
        <v>382.10000610351562</v>
      </c>
      <c r="M33" s="72">
        <v>4</v>
      </c>
      <c r="N33" s="71">
        <v>0</v>
      </c>
      <c r="O33" s="72">
        <v>0</v>
      </c>
      <c r="P33" s="71">
        <v>609.0999755859375</v>
      </c>
      <c r="Q33" s="70">
        <f t="shared" si="0"/>
        <v>3796.4999694824219</v>
      </c>
    </row>
    <row r="34" spans="1:17" s="30" customFormat="1" ht="12.75">
      <c r="A34" s="175"/>
      <c r="B34" s="179"/>
      <c r="C34" s="123"/>
      <c r="D34" s="122"/>
      <c r="E34" s="56" t="s">
        <v>33</v>
      </c>
      <c r="F34" s="54">
        <v>0</v>
      </c>
      <c r="G34" s="55">
        <v>74</v>
      </c>
      <c r="H34" s="54">
        <v>561.5</v>
      </c>
      <c r="I34" s="55">
        <v>271.10000610351562</v>
      </c>
      <c r="J34" s="54">
        <v>1594.9000244140625</v>
      </c>
      <c r="K34" s="55">
        <v>2811.60009765625</v>
      </c>
      <c r="L34" s="54">
        <v>4250.2001953125</v>
      </c>
      <c r="M34" s="55">
        <v>573.5999755859375</v>
      </c>
      <c r="N34" s="54">
        <v>75</v>
      </c>
      <c r="O34" s="55">
        <v>0</v>
      </c>
      <c r="P34" s="54">
        <v>150</v>
      </c>
      <c r="Q34" s="53">
        <f t="shared" si="0"/>
        <v>10361.900299072266</v>
      </c>
    </row>
    <row r="35" spans="1:17" s="30" customFormat="1" ht="12.75">
      <c r="A35" s="175"/>
      <c r="B35" s="179"/>
      <c r="C35" s="123"/>
      <c r="D35" s="122"/>
      <c r="E35" s="56" t="s">
        <v>34</v>
      </c>
      <c r="F35" s="54">
        <v>0</v>
      </c>
      <c r="G35" s="55">
        <v>0</v>
      </c>
      <c r="H35" s="54">
        <v>0</v>
      </c>
      <c r="I35" s="55">
        <v>54.799999237060547</v>
      </c>
      <c r="J35" s="54">
        <v>82.5</v>
      </c>
      <c r="K35" s="55">
        <v>235.5</v>
      </c>
      <c r="L35" s="54">
        <v>285.20001220703125</v>
      </c>
      <c r="M35" s="55">
        <v>379.29998779296875</v>
      </c>
      <c r="N35" s="54">
        <v>18</v>
      </c>
      <c r="O35" s="55">
        <v>0</v>
      </c>
      <c r="P35" s="54">
        <v>0</v>
      </c>
      <c r="Q35" s="53">
        <f t="shared" si="0"/>
        <v>1055.2999992370605</v>
      </c>
    </row>
    <row r="36" spans="1:17" s="30" customFormat="1" ht="12.75">
      <c r="A36" s="175"/>
      <c r="B36" s="179"/>
      <c r="C36" s="123"/>
      <c r="D36" s="122"/>
      <c r="E36" s="56" t="s">
        <v>35</v>
      </c>
      <c r="F36" s="54">
        <v>0</v>
      </c>
      <c r="G36" s="55">
        <v>0</v>
      </c>
      <c r="H36" s="54">
        <v>0</v>
      </c>
      <c r="I36" s="55">
        <v>0</v>
      </c>
      <c r="J36" s="54">
        <v>0</v>
      </c>
      <c r="K36" s="55">
        <v>60</v>
      </c>
      <c r="L36" s="54">
        <v>55.5</v>
      </c>
      <c r="M36" s="55">
        <v>53.200000762939453</v>
      </c>
      <c r="N36" s="54">
        <v>7</v>
      </c>
      <c r="O36" s="55">
        <v>0</v>
      </c>
      <c r="P36" s="54">
        <v>0</v>
      </c>
      <c r="Q36" s="53">
        <f t="shared" si="0"/>
        <v>175.70000076293945</v>
      </c>
    </row>
    <row r="37" spans="1:17" s="30" customFormat="1" ht="12.75">
      <c r="A37" s="175"/>
      <c r="B37" s="179"/>
      <c r="C37" s="131"/>
      <c r="D37" s="68"/>
      <c r="E37" s="79" t="s">
        <v>29</v>
      </c>
      <c r="F37" s="46">
        <f t="shared" ref="F37:P37" si="6">SUM(F33:F36)</f>
        <v>0</v>
      </c>
      <c r="G37" s="49">
        <f t="shared" si="6"/>
        <v>74</v>
      </c>
      <c r="H37" s="46">
        <f t="shared" si="6"/>
        <v>611.5</v>
      </c>
      <c r="I37" s="49">
        <f t="shared" si="6"/>
        <v>919.40000534057617</v>
      </c>
      <c r="J37" s="46">
        <f t="shared" si="6"/>
        <v>2917.4000244140625</v>
      </c>
      <c r="K37" s="49">
        <f t="shared" si="6"/>
        <v>4024.9000854492187</v>
      </c>
      <c r="L37" s="46">
        <f t="shared" si="6"/>
        <v>4973.0002136230469</v>
      </c>
      <c r="M37" s="49">
        <f t="shared" si="6"/>
        <v>1010.0999641418457</v>
      </c>
      <c r="N37" s="46">
        <f t="shared" si="6"/>
        <v>100</v>
      </c>
      <c r="O37" s="49">
        <f t="shared" si="6"/>
        <v>0</v>
      </c>
      <c r="P37" s="46">
        <f t="shared" si="6"/>
        <v>759.0999755859375</v>
      </c>
      <c r="Q37" s="45">
        <f t="shared" si="0"/>
        <v>15389.400268554688</v>
      </c>
    </row>
    <row r="38" spans="1:17" s="30" customFormat="1" ht="12.75">
      <c r="A38" s="175"/>
      <c r="B38" s="179"/>
      <c r="C38" s="85" t="s">
        <v>50</v>
      </c>
      <c r="D38" s="117"/>
      <c r="E38" s="73" t="s">
        <v>32</v>
      </c>
      <c r="F38" s="71">
        <v>0</v>
      </c>
      <c r="G38" s="72">
        <v>0</v>
      </c>
      <c r="H38" s="71">
        <v>31</v>
      </c>
      <c r="I38" s="72">
        <v>3505.699951171875</v>
      </c>
      <c r="J38" s="71">
        <v>6300.2001953125</v>
      </c>
      <c r="K38" s="72">
        <v>8736.599609375</v>
      </c>
      <c r="L38" s="71">
        <v>2737</v>
      </c>
      <c r="M38" s="72">
        <v>0</v>
      </c>
      <c r="N38" s="71">
        <v>0</v>
      </c>
      <c r="O38" s="72">
        <v>0</v>
      </c>
      <c r="P38" s="71">
        <v>5673.7001953125</v>
      </c>
      <c r="Q38" s="70">
        <f t="shared" si="0"/>
        <v>26984.199951171875</v>
      </c>
    </row>
    <row r="39" spans="1:17" s="30" customFormat="1" ht="12.75">
      <c r="A39" s="175"/>
      <c r="B39" s="179"/>
      <c r="C39" s="60"/>
      <c r="D39" s="59"/>
      <c r="E39" s="56" t="s">
        <v>33</v>
      </c>
      <c r="F39" s="54">
        <v>0</v>
      </c>
      <c r="G39" s="55">
        <v>974</v>
      </c>
      <c r="H39" s="54">
        <v>1508</v>
      </c>
      <c r="I39" s="55">
        <v>5337.60009765625</v>
      </c>
      <c r="J39" s="54">
        <v>8884.900390625</v>
      </c>
      <c r="K39" s="55">
        <v>20978.099609375</v>
      </c>
      <c r="L39" s="54">
        <v>15113.2001953125</v>
      </c>
      <c r="M39" s="55">
        <v>5894.10009765625</v>
      </c>
      <c r="N39" s="54">
        <v>449</v>
      </c>
      <c r="O39" s="55">
        <v>0</v>
      </c>
      <c r="P39" s="54">
        <v>6298</v>
      </c>
      <c r="Q39" s="53">
        <f t="shared" si="0"/>
        <v>65436.900390625</v>
      </c>
    </row>
    <row r="40" spans="1:17" s="30" customFormat="1" ht="12.75">
      <c r="A40" s="175"/>
      <c r="B40" s="179"/>
      <c r="C40" s="60"/>
      <c r="D40" s="59"/>
      <c r="E40" s="56" t="s">
        <v>34</v>
      </c>
      <c r="F40" s="54">
        <v>0</v>
      </c>
      <c r="G40" s="55">
        <v>0</v>
      </c>
      <c r="H40" s="54">
        <v>0</v>
      </c>
      <c r="I40" s="55">
        <v>15</v>
      </c>
      <c r="J40" s="54">
        <v>83</v>
      </c>
      <c r="K40" s="55">
        <v>0</v>
      </c>
      <c r="L40" s="54">
        <v>75</v>
      </c>
      <c r="M40" s="55">
        <v>48</v>
      </c>
      <c r="N40" s="54">
        <v>0</v>
      </c>
      <c r="O40" s="55">
        <v>0</v>
      </c>
      <c r="P40" s="54">
        <v>0</v>
      </c>
      <c r="Q40" s="53">
        <f t="shared" si="0"/>
        <v>221</v>
      </c>
    </row>
    <row r="41" spans="1:17" s="30" customFormat="1" ht="12.75">
      <c r="A41" s="175"/>
      <c r="B41" s="179"/>
      <c r="C41" s="60"/>
      <c r="D41" s="59"/>
      <c r="E41" s="56" t="s">
        <v>35</v>
      </c>
      <c r="F41" s="54">
        <v>0</v>
      </c>
      <c r="G41" s="55">
        <v>0</v>
      </c>
      <c r="H41" s="54">
        <v>0</v>
      </c>
      <c r="I41" s="55">
        <v>77</v>
      </c>
      <c r="J41" s="54">
        <v>56</v>
      </c>
      <c r="K41" s="55">
        <v>201</v>
      </c>
      <c r="L41" s="54">
        <v>494.29998779296875</v>
      </c>
      <c r="M41" s="55">
        <v>158</v>
      </c>
      <c r="N41" s="54">
        <v>35</v>
      </c>
      <c r="O41" s="55">
        <v>0</v>
      </c>
      <c r="P41" s="54">
        <v>0</v>
      </c>
      <c r="Q41" s="53">
        <f t="shared" si="0"/>
        <v>1021.2999877929687</v>
      </c>
    </row>
    <row r="42" spans="1:17" s="30" customFormat="1" ht="12.75">
      <c r="A42" s="175"/>
      <c r="B42" s="179"/>
      <c r="C42" s="80"/>
      <c r="D42" s="68"/>
      <c r="E42" s="79" t="s">
        <v>29</v>
      </c>
      <c r="F42" s="46">
        <f t="shared" ref="F42:P42" si="7">SUM(F38:F41)</f>
        <v>0</v>
      </c>
      <c r="G42" s="49">
        <f t="shared" si="7"/>
        <v>974</v>
      </c>
      <c r="H42" s="46">
        <f t="shared" si="7"/>
        <v>1539</v>
      </c>
      <c r="I42" s="49">
        <f t="shared" si="7"/>
        <v>8935.300048828125</v>
      </c>
      <c r="J42" s="46">
        <f t="shared" si="7"/>
        <v>15324.1005859375</v>
      </c>
      <c r="K42" s="49">
        <f t="shared" si="7"/>
        <v>29915.69921875</v>
      </c>
      <c r="L42" s="46">
        <f t="shared" si="7"/>
        <v>18419.500183105469</v>
      </c>
      <c r="M42" s="49">
        <f t="shared" si="7"/>
        <v>6100.10009765625</v>
      </c>
      <c r="N42" s="46">
        <f t="shared" si="7"/>
        <v>484</v>
      </c>
      <c r="O42" s="49">
        <f t="shared" si="7"/>
        <v>0</v>
      </c>
      <c r="P42" s="46">
        <f t="shared" si="7"/>
        <v>11971.7001953125</v>
      </c>
      <c r="Q42" s="45">
        <f t="shared" si="0"/>
        <v>93663.400329589844</v>
      </c>
    </row>
    <row r="43" spans="1:17" s="30" customFormat="1" ht="12.75">
      <c r="A43" s="175"/>
      <c r="B43" s="180"/>
      <c r="C43" s="143"/>
      <c r="D43" s="143"/>
      <c r="E43" s="140"/>
      <c r="F43" s="106">
        <f t="shared" ref="F43:P43" si="8">F12+F17+F22+F27+F32+F37+F42</f>
        <v>0</v>
      </c>
      <c r="G43" s="106">
        <f t="shared" si="8"/>
        <v>1198</v>
      </c>
      <c r="H43" s="106">
        <f t="shared" si="8"/>
        <v>3439.0000152587891</v>
      </c>
      <c r="I43" s="106">
        <f t="shared" si="8"/>
        <v>12007.100093841553</v>
      </c>
      <c r="J43" s="106">
        <f t="shared" si="8"/>
        <v>29163.300704956055</v>
      </c>
      <c r="K43" s="106">
        <f t="shared" si="8"/>
        <v>46452.599304199219</v>
      </c>
      <c r="L43" s="106">
        <f t="shared" si="8"/>
        <v>30527.500305175781</v>
      </c>
      <c r="M43" s="106">
        <f t="shared" si="8"/>
        <v>10708.100086212158</v>
      </c>
      <c r="N43" s="106">
        <f t="shared" si="8"/>
        <v>612</v>
      </c>
      <c r="O43" s="106">
        <f t="shared" si="8"/>
        <v>0</v>
      </c>
      <c r="P43" s="106">
        <f t="shared" si="8"/>
        <v>17028.400146484375</v>
      </c>
      <c r="Q43" s="105">
        <f t="shared" si="0"/>
        <v>151136.00065612793</v>
      </c>
    </row>
    <row r="44" spans="1:17" s="30" customFormat="1" ht="12.75">
      <c r="A44" s="175"/>
      <c r="B44" s="193" t="s">
        <v>5</v>
      </c>
      <c r="C44" s="128" t="s">
        <v>49</v>
      </c>
      <c r="D44" s="132"/>
      <c r="E44" s="73" t="s">
        <v>32</v>
      </c>
      <c r="F44" s="71">
        <v>0</v>
      </c>
      <c r="G44" s="63">
        <v>0</v>
      </c>
      <c r="H44" s="71">
        <v>414.5</v>
      </c>
      <c r="I44" s="72">
        <v>894.0999755859375</v>
      </c>
      <c r="J44" s="71">
        <v>641</v>
      </c>
      <c r="K44" s="72">
        <v>1398.5999755859375</v>
      </c>
      <c r="L44" s="71">
        <v>112.19999694824219</v>
      </c>
      <c r="M44" s="72">
        <v>0</v>
      </c>
      <c r="N44" s="71">
        <v>0</v>
      </c>
      <c r="O44" s="72">
        <v>0</v>
      </c>
      <c r="P44" s="71">
        <v>159.19999694824219</v>
      </c>
      <c r="Q44" s="70">
        <f t="shared" si="0"/>
        <v>3619.5999450683594</v>
      </c>
    </row>
    <row r="45" spans="1:17" s="30" customFormat="1" ht="12.75">
      <c r="A45" s="175"/>
      <c r="B45" s="196"/>
      <c r="C45" s="58"/>
      <c r="D45" s="57"/>
      <c r="E45" s="56" t="s">
        <v>33</v>
      </c>
      <c r="F45" s="54">
        <v>0</v>
      </c>
      <c r="G45" s="55">
        <v>58</v>
      </c>
      <c r="H45" s="54">
        <v>378.10000610351562</v>
      </c>
      <c r="I45" s="55">
        <v>394</v>
      </c>
      <c r="J45" s="54">
        <v>1053.800048828125</v>
      </c>
      <c r="K45" s="55">
        <v>1740.0999755859375</v>
      </c>
      <c r="L45" s="54">
        <v>2558.60009765625</v>
      </c>
      <c r="M45" s="55">
        <v>524.70001220703125</v>
      </c>
      <c r="N45" s="54">
        <v>0</v>
      </c>
      <c r="O45" s="55">
        <v>0</v>
      </c>
      <c r="P45" s="54">
        <v>0</v>
      </c>
      <c r="Q45" s="53">
        <f t="shared" si="0"/>
        <v>6707.3001403808594</v>
      </c>
    </row>
    <row r="46" spans="1:17" s="30" customFormat="1" ht="12.75">
      <c r="A46" s="175"/>
      <c r="B46" s="196"/>
      <c r="C46" s="58"/>
      <c r="D46" s="57"/>
      <c r="E46" s="56" t="s">
        <v>34</v>
      </c>
      <c r="F46" s="54">
        <v>0</v>
      </c>
      <c r="G46" s="55">
        <v>0</v>
      </c>
      <c r="H46" s="54">
        <v>0</v>
      </c>
      <c r="I46" s="55">
        <v>0</v>
      </c>
      <c r="J46" s="54">
        <v>0</v>
      </c>
      <c r="K46" s="55">
        <v>0</v>
      </c>
      <c r="L46" s="54">
        <v>0</v>
      </c>
      <c r="M46" s="55">
        <v>0</v>
      </c>
      <c r="N46" s="54">
        <v>0</v>
      </c>
      <c r="O46" s="55">
        <v>0</v>
      </c>
      <c r="P46" s="54">
        <v>0</v>
      </c>
      <c r="Q46" s="53">
        <f t="shared" si="0"/>
        <v>0</v>
      </c>
    </row>
    <row r="47" spans="1:17" s="30" customFormat="1" ht="12.75">
      <c r="A47" s="175"/>
      <c r="B47" s="196"/>
      <c r="C47" s="58"/>
      <c r="D47" s="57"/>
      <c r="E47" s="56" t="s">
        <v>35</v>
      </c>
      <c r="F47" s="54">
        <v>0</v>
      </c>
      <c r="G47" s="55">
        <v>0</v>
      </c>
      <c r="H47" s="54">
        <v>0</v>
      </c>
      <c r="I47" s="55">
        <v>34.400001525878906</v>
      </c>
      <c r="J47" s="54">
        <v>288.39999389648437</v>
      </c>
      <c r="K47" s="55">
        <v>155</v>
      </c>
      <c r="L47" s="54">
        <v>206.80000305175781</v>
      </c>
      <c r="M47" s="55">
        <v>375.39999389648437</v>
      </c>
      <c r="N47" s="54">
        <v>0</v>
      </c>
      <c r="O47" s="55">
        <v>0</v>
      </c>
      <c r="P47" s="54">
        <v>0</v>
      </c>
      <c r="Q47" s="53">
        <f t="shared" si="0"/>
        <v>1059.9999923706055</v>
      </c>
    </row>
    <row r="48" spans="1:17" s="30" customFormat="1" ht="12.75">
      <c r="A48" s="175"/>
      <c r="B48" s="196"/>
      <c r="C48" s="109"/>
      <c r="D48" s="68"/>
      <c r="E48" s="79" t="s">
        <v>29</v>
      </c>
      <c r="F48" s="46">
        <f t="shared" ref="F48:P48" si="9">SUM(F44:F47)</f>
        <v>0</v>
      </c>
      <c r="G48" s="49">
        <f t="shared" si="9"/>
        <v>58</v>
      </c>
      <c r="H48" s="46">
        <f t="shared" si="9"/>
        <v>792.60000610351562</v>
      </c>
      <c r="I48" s="49">
        <f t="shared" si="9"/>
        <v>1322.4999771118164</v>
      </c>
      <c r="J48" s="46">
        <f t="shared" si="9"/>
        <v>1983.2000427246094</v>
      </c>
      <c r="K48" s="49">
        <f t="shared" si="9"/>
        <v>3293.699951171875</v>
      </c>
      <c r="L48" s="46">
        <f t="shared" si="9"/>
        <v>2877.60009765625</v>
      </c>
      <c r="M48" s="49">
        <f t="shared" si="9"/>
        <v>900.10000610351562</v>
      </c>
      <c r="N48" s="46">
        <f t="shared" si="9"/>
        <v>0</v>
      </c>
      <c r="O48" s="49">
        <f t="shared" si="9"/>
        <v>0</v>
      </c>
      <c r="P48" s="46">
        <f t="shared" si="9"/>
        <v>159.19999694824219</v>
      </c>
      <c r="Q48" s="45">
        <f t="shared" si="0"/>
        <v>11386.900077819824</v>
      </c>
    </row>
    <row r="49" spans="1:17" s="30" customFormat="1" ht="12.75">
      <c r="A49" s="175"/>
      <c r="B49" s="196"/>
      <c r="C49" s="128" t="s">
        <v>48</v>
      </c>
      <c r="D49" s="132"/>
      <c r="E49" s="73" t="s">
        <v>32</v>
      </c>
      <c r="F49" s="71">
        <v>0</v>
      </c>
      <c r="G49" s="63">
        <v>16.799999237060547</v>
      </c>
      <c r="H49" s="71">
        <v>0</v>
      </c>
      <c r="I49" s="72">
        <v>273.39999389648437</v>
      </c>
      <c r="J49" s="71">
        <v>725.9000244140625</v>
      </c>
      <c r="K49" s="72">
        <v>1505.0999755859375</v>
      </c>
      <c r="L49" s="71">
        <v>157.69999694824219</v>
      </c>
      <c r="M49" s="72">
        <v>0</v>
      </c>
      <c r="N49" s="71">
        <v>0</v>
      </c>
      <c r="O49" s="72">
        <v>0</v>
      </c>
      <c r="P49" s="71">
        <v>143.80000305175781</v>
      </c>
      <c r="Q49" s="61">
        <f t="shared" si="0"/>
        <v>2822.6999931335449</v>
      </c>
    </row>
    <row r="50" spans="1:17" s="30" customFormat="1" ht="12.75">
      <c r="A50" s="175"/>
      <c r="B50" s="196"/>
      <c r="C50" s="123"/>
      <c r="D50" s="122"/>
      <c r="E50" s="56" t="s">
        <v>33</v>
      </c>
      <c r="F50" s="54">
        <v>0</v>
      </c>
      <c r="G50" s="55">
        <v>0</v>
      </c>
      <c r="H50" s="54">
        <v>265</v>
      </c>
      <c r="I50" s="55">
        <v>186</v>
      </c>
      <c r="J50" s="54">
        <v>679</v>
      </c>
      <c r="K50" s="55">
        <v>1368.0999755859375</v>
      </c>
      <c r="L50" s="54">
        <v>1640.5999755859375</v>
      </c>
      <c r="M50" s="55">
        <v>1069.800048828125</v>
      </c>
      <c r="N50" s="54">
        <v>0</v>
      </c>
      <c r="O50" s="55">
        <v>0</v>
      </c>
      <c r="P50" s="54">
        <v>0</v>
      </c>
      <c r="Q50" s="53">
        <f t="shared" si="0"/>
        <v>5208.5</v>
      </c>
    </row>
    <row r="51" spans="1:17" s="30" customFormat="1" ht="12.75">
      <c r="A51" s="175"/>
      <c r="B51" s="196"/>
      <c r="C51" s="123"/>
      <c r="D51" s="122"/>
      <c r="E51" s="56" t="s">
        <v>34</v>
      </c>
      <c r="F51" s="54">
        <v>0</v>
      </c>
      <c r="G51" s="55">
        <v>0</v>
      </c>
      <c r="H51" s="54">
        <v>0</v>
      </c>
      <c r="I51" s="55">
        <v>0</v>
      </c>
      <c r="J51" s="54">
        <v>0</v>
      </c>
      <c r="K51" s="55">
        <v>0</v>
      </c>
      <c r="L51" s="54">
        <v>0</v>
      </c>
      <c r="M51" s="55">
        <v>0</v>
      </c>
      <c r="N51" s="54">
        <v>0</v>
      </c>
      <c r="O51" s="55">
        <v>0</v>
      </c>
      <c r="P51" s="54">
        <v>0</v>
      </c>
      <c r="Q51" s="53">
        <f t="shared" si="0"/>
        <v>0</v>
      </c>
    </row>
    <row r="52" spans="1:17" s="30" customFormat="1" ht="12.75">
      <c r="A52" s="175"/>
      <c r="B52" s="196"/>
      <c r="C52" s="123"/>
      <c r="D52" s="122"/>
      <c r="E52" s="56" t="s">
        <v>35</v>
      </c>
      <c r="F52" s="54">
        <v>0</v>
      </c>
      <c r="G52" s="55">
        <v>0</v>
      </c>
      <c r="H52" s="54">
        <v>0</v>
      </c>
      <c r="I52" s="55">
        <v>23</v>
      </c>
      <c r="J52" s="54">
        <v>125</v>
      </c>
      <c r="K52" s="55">
        <v>227.30000305175781</v>
      </c>
      <c r="L52" s="54">
        <v>393.79998779296875</v>
      </c>
      <c r="M52" s="55">
        <v>262.89999389648437</v>
      </c>
      <c r="N52" s="54">
        <v>11</v>
      </c>
      <c r="O52" s="55">
        <v>0</v>
      </c>
      <c r="P52" s="54">
        <v>0</v>
      </c>
      <c r="Q52" s="53">
        <f t="shared" si="0"/>
        <v>1042.9999847412109</v>
      </c>
    </row>
    <row r="53" spans="1:17" s="30" customFormat="1" ht="12.75">
      <c r="A53" s="175"/>
      <c r="B53" s="196"/>
      <c r="C53" s="131"/>
      <c r="D53" s="68"/>
      <c r="E53" s="79" t="s">
        <v>29</v>
      </c>
      <c r="F53" s="46">
        <f t="shared" ref="F53:P53" si="10">SUM(F49:F52)</f>
        <v>0</v>
      </c>
      <c r="G53" s="49">
        <f t="shared" si="10"/>
        <v>16.799999237060547</v>
      </c>
      <c r="H53" s="46">
        <f t="shared" si="10"/>
        <v>265</v>
      </c>
      <c r="I53" s="49">
        <f t="shared" si="10"/>
        <v>482.39999389648437</v>
      </c>
      <c r="J53" s="46">
        <f t="shared" si="10"/>
        <v>1529.9000244140625</v>
      </c>
      <c r="K53" s="49">
        <f t="shared" si="10"/>
        <v>3100.4999542236328</v>
      </c>
      <c r="L53" s="46">
        <f t="shared" si="10"/>
        <v>2192.0999603271484</v>
      </c>
      <c r="M53" s="49">
        <f t="shared" si="10"/>
        <v>1332.7000427246094</v>
      </c>
      <c r="N53" s="46">
        <f t="shared" si="10"/>
        <v>11</v>
      </c>
      <c r="O53" s="49">
        <f t="shared" si="10"/>
        <v>0</v>
      </c>
      <c r="P53" s="46">
        <f t="shared" si="10"/>
        <v>143.80000305175781</v>
      </c>
      <c r="Q53" s="45">
        <f t="shared" si="0"/>
        <v>9074.1999778747559</v>
      </c>
    </row>
    <row r="54" spans="1:17" s="30" customFormat="1" ht="12.75">
      <c r="A54" s="175"/>
      <c r="B54" s="196"/>
      <c r="C54" s="123" t="s">
        <v>47</v>
      </c>
      <c r="D54" s="122"/>
      <c r="E54" s="64" t="s">
        <v>32</v>
      </c>
      <c r="F54" s="62">
        <v>0</v>
      </c>
      <c r="G54" s="63">
        <v>0</v>
      </c>
      <c r="H54" s="62">
        <v>0</v>
      </c>
      <c r="I54" s="63">
        <v>0</v>
      </c>
      <c r="J54" s="62">
        <v>0</v>
      </c>
      <c r="K54" s="63">
        <v>0</v>
      </c>
      <c r="L54" s="62">
        <v>0</v>
      </c>
      <c r="M54" s="63">
        <v>0</v>
      </c>
      <c r="N54" s="62">
        <v>0</v>
      </c>
      <c r="O54" s="63">
        <v>0</v>
      </c>
      <c r="P54" s="62">
        <v>0</v>
      </c>
      <c r="Q54" s="61">
        <f t="shared" si="0"/>
        <v>0</v>
      </c>
    </row>
    <row r="55" spans="1:17" s="30" customFormat="1" ht="12.75">
      <c r="A55" s="175"/>
      <c r="B55" s="196"/>
      <c r="C55" s="194"/>
      <c r="D55" s="195"/>
      <c r="E55" s="56" t="s">
        <v>33</v>
      </c>
      <c r="F55" s="54">
        <v>0</v>
      </c>
      <c r="G55" s="55">
        <v>0</v>
      </c>
      <c r="H55" s="54">
        <v>0</v>
      </c>
      <c r="I55" s="55">
        <v>0</v>
      </c>
      <c r="J55" s="54">
        <v>0</v>
      </c>
      <c r="K55" s="55">
        <v>0</v>
      </c>
      <c r="L55" s="54">
        <v>0</v>
      </c>
      <c r="M55" s="55">
        <v>0</v>
      </c>
      <c r="N55" s="54">
        <v>0</v>
      </c>
      <c r="O55" s="55">
        <v>0</v>
      </c>
      <c r="P55" s="54">
        <v>0</v>
      </c>
      <c r="Q55" s="53">
        <f t="shared" si="0"/>
        <v>0</v>
      </c>
    </row>
    <row r="56" spans="1:17" s="30" customFormat="1" ht="12.75">
      <c r="A56" s="175"/>
      <c r="B56" s="196"/>
      <c r="C56" s="58"/>
      <c r="D56" s="57"/>
      <c r="E56" s="56" t="s">
        <v>34</v>
      </c>
      <c r="F56" s="54">
        <v>0</v>
      </c>
      <c r="G56" s="55">
        <v>0</v>
      </c>
      <c r="H56" s="54">
        <v>0</v>
      </c>
      <c r="I56" s="55">
        <v>0</v>
      </c>
      <c r="J56" s="54">
        <v>0</v>
      </c>
      <c r="K56" s="55">
        <v>0</v>
      </c>
      <c r="L56" s="54">
        <v>0</v>
      </c>
      <c r="M56" s="55">
        <v>0</v>
      </c>
      <c r="N56" s="54">
        <v>0</v>
      </c>
      <c r="O56" s="55">
        <v>0</v>
      </c>
      <c r="P56" s="54">
        <v>0</v>
      </c>
      <c r="Q56" s="53">
        <f t="shared" si="0"/>
        <v>0</v>
      </c>
    </row>
    <row r="57" spans="1:17" s="30" customFormat="1" ht="12.75">
      <c r="A57" s="175"/>
      <c r="B57" s="196"/>
      <c r="C57" s="58"/>
      <c r="D57" s="57"/>
      <c r="E57" s="56" t="s">
        <v>35</v>
      </c>
      <c r="F57" s="54">
        <v>0</v>
      </c>
      <c r="G57" s="55">
        <v>0</v>
      </c>
      <c r="H57" s="54">
        <v>0</v>
      </c>
      <c r="I57" s="55">
        <v>0</v>
      </c>
      <c r="J57" s="54">
        <v>0</v>
      </c>
      <c r="K57" s="55">
        <v>0</v>
      </c>
      <c r="L57" s="54">
        <v>0</v>
      </c>
      <c r="M57" s="55">
        <v>0</v>
      </c>
      <c r="N57" s="54">
        <v>0</v>
      </c>
      <c r="O57" s="55">
        <v>0</v>
      </c>
      <c r="P57" s="54">
        <v>0</v>
      </c>
      <c r="Q57" s="53">
        <f t="shared" si="0"/>
        <v>0</v>
      </c>
    </row>
    <row r="58" spans="1:17" s="30" customFormat="1" ht="12.75">
      <c r="A58" s="175"/>
      <c r="B58" s="196"/>
      <c r="C58" s="109"/>
      <c r="D58" s="68"/>
      <c r="E58" s="108" t="s">
        <v>29</v>
      </c>
      <c r="F58" s="46">
        <f t="shared" ref="F58:P58" si="11">SUM(F54:F57)</f>
        <v>0</v>
      </c>
      <c r="G58" s="49">
        <f t="shared" si="11"/>
        <v>0</v>
      </c>
      <c r="H58" s="46">
        <f t="shared" si="11"/>
        <v>0</v>
      </c>
      <c r="I58" s="49">
        <f t="shared" si="11"/>
        <v>0</v>
      </c>
      <c r="J58" s="46">
        <f t="shared" si="11"/>
        <v>0</v>
      </c>
      <c r="K58" s="49">
        <f t="shared" si="11"/>
        <v>0</v>
      </c>
      <c r="L58" s="46">
        <f t="shared" si="11"/>
        <v>0</v>
      </c>
      <c r="M58" s="49">
        <f t="shared" si="11"/>
        <v>0</v>
      </c>
      <c r="N58" s="46">
        <f t="shared" si="11"/>
        <v>0</v>
      </c>
      <c r="O58" s="49">
        <f t="shared" si="11"/>
        <v>0</v>
      </c>
      <c r="P58" s="46">
        <f t="shared" si="11"/>
        <v>0</v>
      </c>
      <c r="Q58" s="142">
        <f t="shared" si="0"/>
        <v>0</v>
      </c>
    </row>
    <row r="59" spans="1:17" s="30" customFormat="1" ht="12.75">
      <c r="A59" s="175"/>
      <c r="B59" s="196"/>
      <c r="C59" s="123" t="s">
        <v>46</v>
      </c>
      <c r="D59" s="122"/>
      <c r="E59" s="77" t="s">
        <v>32</v>
      </c>
      <c r="F59" s="114">
        <v>0</v>
      </c>
      <c r="G59" s="63">
        <v>0</v>
      </c>
      <c r="H59" s="62">
        <v>0</v>
      </c>
      <c r="I59" s="63">
        <v>0</v>
      </c>
      <c r="J59" s="62">
        <v>0</v>
      </c>
      <c r="K59" s="63">
        <v>0</v>
      </c>
      <c r="L59" s="62">
        <v>0</v>
      </c>
      <c r="M59" s="63">
        <v>0</v>
      </c>
      <c r="N59" s="62">
        <v>0</v>
      </c>
      <c r="O59" s="63">
        <v>0</v>
      </c>
      <c r="P59" s="62">
        <v>0</v>
      </c>
      <c r="Q59" s="70">
        <f t="shared" si="0"/>
        <v>0</v>
      </c>
    </row>
    <row r="60" spans="1:17" s="30" customFormat="1" ht="12.75">
      <c r="A60" s="175"/>
      <c r="B60" s="196"/>
      <c r="C60" s="58"/>
      <c r="D60" s="57"/>
      <c r="E60" s="56" t="s">
        <v>33</v>
      </c>
      <c r="F60" s="54">
        <v>0</v>
      </c>
      <c r="G60" s="55">
        <v>0</v>
      </c>
      <c r="H60" s="54">
        <v>0</v>
      </c>
      <c r="I60" s="55">
        <v>0</v>
      </c>
      <c r="J60" s="54">
        <v>0</v>
      </c>
      <c r="K60" s="55">
        <v>0</v>
      </c>
      <c r="L60" s="54">
        <v>0</v>
      </c>
      <c r="M60" s="55">
        <v>0</v>
      </c>
      <c r="N60" s="54">
        <v>0</v>
      </c>
      <c r="O60" s="55">
        <v>0</v>
      </c>
      <c r="P60" s="54">
        <v>0</v>
      </c>
      <c r="Q60" s="53">
        <f t="shared" si="0"/>
        <v>0</v>
      </c>
    </row>
    <row r="61" spans="1:17" s="30" customFormat="1" ht="12.75">
      <c r="A61" s="175"/>
      <c r="B61" s="196"/>
      <c r="C61" s="58"/>
      <c r="D61" s="57"/>
      <c r="E61" s="56" t="s">
        <v>34</v>
      </c>
      <c r="F61" s="54">
        <v>0</v>
      </c>
      <c r="G61" s="55">
        <v>0</v>
      </c>
      <c r="H61" s="54">
        <v>0</v>
      </c>
      <c r="I61" s="55">
        <v>0</v>
      </c>
      <c r="J61" s="54">
        <v>0</v>
      </c>
      <c r="K61" s="55">
        <v>0</v>
      </c>
      <c r="L61" s="54">
        <v>0</v>
      </c>
      <c r="M61" s="55">
        <v>0</v>
      </c>
      <c r="N61" s="54">
        <v>0</v>
      </c>
      <c r="O61" s="55">
        <v>0</v>
      </c>
      <c r="P61" s="54">
        <v>0</v>
      </c>
      <c r="Q61" s="53">
        <f t="shared" si="0"/>
        <v>0</v>
      </c>
    </row>
    <row r="62" spans="1:17" s="30" customFormat="1" ht="12.75">
      <c r="A62" s="175"/>
      <c r="B62" s="196"/>
      <c r="C62" s="58"/>
      <c r="D62" s="57"/>
      <c r="E62" s="56" t="s">
        <v>35</v>
      </c>
      <c r="F62" s="54">
        <v>0</v>
      </c>
      <c r="G62" s="55">
        <v>0</v>
      </c>
      <c r="H62" s="54">
        <v>0</v>
      </c>
      <c r="I62" s="55">
        <v>0</v>
      </c>
      <c r="J62" s="54">
        <v>0</v>
      </c>
      <c r="K62" s="55">
        <v>0</v>
      </c>
      <c r="L62" s="54">
        <v>0</v>
      </c>
      <c r="M62" s="55">
        <v>0</v>
      </c>
      <c r="N62" s="54">
        <v>0</v>
      </c>
      <c r="O62" s="55">
        <v>0</v>
      </c>
      <c r="P62" s="54">
        <v>0</v>
      </c>
      <c r="Q62" s="53">
        <f t="shared" si="0"/>
        <v>0</v>
      </c>
    </row>
    <row r="63" spans="1:17" s="30" customFormat="1" ht="12.75">
      <c r="A63" s="175"/>
      <c r="B63" s="196"/>
      <c r="C63" s="109"/>
      <c r="D63" s="68"/>
      <c r="E63" s="108" t="s">
        <v>29</v>
      </c>
      <c r="F63" s="46">
        <f t="shared" ref="F63:P63" si="12">SUM(F59:F62)</f>
        <v>0</v>
      </c>
      <c r="G63" s="49">
        <f t="shared" si="12"/>
        <v>0</v>
      </c>
      <c r="H63" s="46">
        <f t="shared" si="12"/>
        <v>0</v>
      </c>
      <c r="I63" s="49">
        <f t="shared" si="12"/>
        <v>0</v>
      </c>
      <c r="J63" s="46">
        <f t="shared" si="12"/>
        <v>0</v>
      </c>
      <c r="K63" s="49">
        <f t="shared" si="12"/>
        <v>0</v>
      </c>
      <c r="L63" s="46">
        <f t="shared" si="12"/>
        <v>0</v>
      </c>
      <c r="M63" s="49">
        <f t="shared" si="12"/>
        <v>0</v>
      </c>
      <c r="N63" s="46">
        <f t="shared" si="12"/>
        <v>0</v>
      </c>
      <c r="O63" s="49">
        <f t="shared" si="12"/>
        <v>0</v>
      </c>
      <c r="P63" s="46">
        <f t="shared" si="12"/>
        <v>0</v>
      </c>
      <c r="Q63" s="142">
        <f t="shared" si="0"/>
        <v>0</v>
      </c>
    </row>
    <row r="64" spans="1:17" s="30" customFormat="1" ht="12.75">
      <c r="A64" s="175"/>
      <c r="B64" s="196"/>
      <c r="C64" s="123" t="s">
        <v>45</v>
      </c>
      <c r="D64" s="122"/>
      <c r="E64" s="64" t="s">
        <v>32</v>
      </c>
      <c r="F64" s="62">
        <v>0</v>
      </c>
      <c r="G64" s="63">
        <v>0</v>
      </c>
      <c r="H64" s="62">
        <v>287.20001220703125</v>
      </c>
      <c r="I64" s="63">
        <v>331.89999389648437</v>
      </c>
      <c r="J64" s="62">
        <v>1235.4000244140625</v>
      </c>
      <c r="K64" s="63">
        <v>1215</v>
      </c>
      <c r="L64" s="62">
        <v>22</v>
      </c>
      <c r="M64" s="63">
        <v>0</v>
      </c>
      <c r="N64" s="62">
        <v>0</v>
      </c>
      <c r="O64" s="63">
        <v>0</v>
      </c>
      <c r="P64" s="62">
        <v>2727.199951171875</v>
      </c>
      <c r="Q64" s="61">
        <f t="shared" si="0"/>
        <v>5818.6999816894531</v>
      </c>
    </row>
    <row r="65" spans="1:17" s="30" customFormat="1" ht="12.75">
      <c r="A65" s="175"/>
      <c r="B65" s="196"/>
      <c r="C65" s="58"/>
      <c r="D65" s="57"/>
      <c r="E65" s="56" t="s">
        <v>33</v>
      </c>
      <c r="F65" s="54">
        <v>0</v>
      </c>
      <c r="G65" s="55">
        <v>71</v>
      </c>
      <c r="H65" s="54">
        <v>128</v>
      </c>
      <c r="I65" s="55">
        <v>404.60000610351562</v>
      </c>
      <c r="J65" s="54">
        <v>1872.5</v>
      </c>
      <c r="K65" s="55">
        <v>2890.89990234375</v>
      </c>
      <c r="L65" s="54">
        <v>2261.60009765625</v>
      </c>
      <c r="M65" s="55">
        <v>1050.0999755859375</v>
      </c>
      <c r="N65" s="54">
        <v>0</v>
      </c>
      <c r="O65" s="55">
        <v>0</v>
      </c>
      <c r="P65" s="54">
        <v>0</v>
      </c>
      <c r="Q65" s="53">
        <f t="shared" si="0"/>
        <v>8678.6999816894531</v>
      </c>
    </row>
    <row r="66" spans="1:17" s="30" customFormat="1" ht="12.75">
      <c r="A66" s="175"/>
      <c r="B66" s="196"/>
      <c r="C66" s="58"/>
      <c r="D66" s="57"/>
      <c r="E66" s="56" t="s">
        <v>34</v>
      </c>
      <c r="F66" s="54">
        <v>0</v>
      </c>
      <c r="G66" s="55">
        <v>0</v>
      </c>
      <c r="H66" s="54">
        <v>0</v>
      </c>
      <c r="I66" s="55">
        <v>0</v>
      </c>
      <c r="J66" s="54">
        <v>0</v>
      </c>
      <c r="K66" s="55">
        <v>0</v>
      </c>
      <c r="L66" s="54">
        <v>0</v>
      </c>
      <c r="M66" s="55">
        <v>0</v>
      </c>
      <c r="N66" s="54">
        <v>0</v>
      </c>
      <c r="O66" s="55">
        <v>0</v>
      </c>
      <c r="P66" s="54">
        <v>0</v>
      </c>
      <c r="Q66" s="53">
        <f t="shared" si="0"/>
        <v>0</v>
      </c>
    </row>
    <row r="67" spans="1:17" s="30" customFormat="1" ht="12.75">
      <c r="A67" s="175"/>
      <c r="B67" s="196"/>
      <c r="C67" s="58"/>
      <c r="D67" s="57"/>
      <c r="E67" s="56" t="s">
        <v>35</v>
      </c>
      <c r="F67" s="54">
        <v>0</v>
      </c>
      <c r="G67" s="55">
        <v>20</v>
      </c>
      <c r="H67" s="54">
        <v>15</v>
      </c>
      <c r="I67" s="55">
        <v>43</v>
      </c>
      <c r="J67" s="54">
        <v>59.900001525878906</v>
      </c>
      <c r="K67" s="55">
        <v>180.39999389648437</v>
      </c>
      <c r="L67" s="54">
        <v>137.5</v>
      </c>
      <c r="M67" s="55">
        <v>34.900001525878906</v>
      </c>
      <c r="N67" s="54">
        <v>0</v>
      </c>
      <c r="O67" s="55">
        <v>0</v>
      </c>
      <c r="P67" s="54">
        <v>0</v>
      </c>
      <c r="Q67" s="53">
        <f t="shared" si="0"/>
        <v>490.69999694824219</v>
      </c>
    </row>
    <row r="68" spans="1:17" s="30" customFormat="1" ht="12.75">
      <c r="A68" s="175"/>
      <c r="B68" s="196"/>
      <c r="C68" s="109"/>
      <c r="D68" s="68"/>
      <c r="E68" s="79" t="s">
        <v>29</v>
      </c>
      <c r="F68" s="46">
        <f t="shared" ref="F68:P68" si="13">SUM(F64:F67)</f>
        <v>0</v>
      </c>
      <c r="G68" s="49">
        <f t="shared" si="13"/>
        <v>91</v>
      </c>
      <c r="H68" s="46">
        <f t="shared" si="13"/>
        <v>430.20001220703125</v>
      </c>
      <c r="I68" s="49">
        <f t="shared" si="13"/>
        <v>779.5</v>
      </c>
      <c r="J68" s="46">
        <f t="shared" si="13"/>
        <v>3167.8000259399414</v>
      </c>
      <c r="K68" s="49">
        <f t="shared" si="13"/>
        <v>4286.2998962402344</v>
      </c>
      <c r="L68" s="46">
        <f t="shared" si="13"/>
        <v>2421.10009765625</v>
      </c>
      <c r="M68" s="49">
        <f t="shared" si="13"/>
        <v>1084.9999771118164</v>
      </c>
      <c r="N68" s="46">
        <f t="shared" si="13"/>
        <v>0</v>
      </c>
      <c r="O68" s="49">
        <f t="shared" si="13"/>
        <v>0</v>
      </c>
      <c r="P68" s="46">
        <f t="shared" si="13"/>
        <v>2727.199951171875</v>
      </c>
      <c r="Q68" s="61">
        <f t="shared" si="0"/>
        <v>14988.099960327148</v>
      </c>
    </row>
    <row r="69" spans="1:17" s="30" customFormat="1" ht="12.75">
      <c r="A69" s="175"/>
      <c r="B69" s="197"/>
      <c r="C69" s="141"/>
      <c r="D69" s="141"/>
      <c r="E69" s="140"/>
      <c r="F69" s="71">
        <f t="shared" ref="F69:P69" si="14">F48+F53+F58+F63+F68</f>
        <v>0</v>
      </c>
      <c r="G69" s="71">
        <f t="shared" si="14"/>
        <v>165.79999923706055</v>
      </c>
      <c r="H69" s="71">
        <f t="shared" si="14"/>
        <v>1487.8000183105469</v>
      </c>
      <c r="I69" s="71">
        <f t="shared" si="14"/>
        <v>2584.3999710083008</v>
      </c>
      <c r="J69" s="71">
        <f t="shared" si="14"/>
        <v>6680.9000930786133</v>
      </c>
      <c r="K69" s="71">
        <f t="shared" si="14"/>
        <v>10680.499801635742</v>
      </c>
      <c r="L69" s="71">
        <f t="shared" si="14"/>
        <v>7490.8001556396484</v>
      </c>
      <c r="M69" s="71">
        <f t="shared" si="14"/>
        <v>3317.8000259399414</v>
      </c>
      <c r="N69" s="71">
        <f t="shared" si="14"/>
        <v>11</v>
      </c>
      <c r="O69" s="71">
        <f t="shared" si="14"/>
        <v>0</v>
      </c>
      <c r="P69" s="71">
        <f t="shared" si="14"/>
        <v>3030.199951171875</v>
      </c>
      <c r="Q69" s="105">
        <f t="shared" si="0"/>
        <v>35449.200016021729</v>
      </c>
    </row>
    <row r="70" spans="1:17" s="30" customFormat="1" ht="12.75">
      <c r="A70" s="175"/>
      <c r="B70" s="193" t="s">
        <v>30</v>
      </c>
      <c r="C70" s="128" t="s">
        <v>44</v>
      </c>
      <c r="D70" s="132"/>
      <c r="E70" s="73" t="s">
        <v>32</v>
      </c>
      <c r="F70" s="71">
        <v>0</v>
      </c>
      <c r="G70" s="72">
        <v>0</v>
      </c>
      <c r="H70" s="71">
        <v>0</v>
      </c>
      <c r="I70" s="72">
        <v>0</v>
      </c>
      <c r="J70" s="71">
        <v>945.5999755859375</v>
      </c>
      <c r="K70" s="72">
        <v>0</v>
      </c>
      <c r="L70" s="71">
        <v>0</v>
      </c>
      <c r="M70" s="72">
        <v>0</v>
      </c>
      <c r="N70" s="71">
        <v>0</v>
      </c>
      <c r="O70" s="72">
        <v>0</v>
      </c>
      <c r="P70" s="71">
        <v>0</v>
      </c>
      <c r="Q70" s="61">
        <f t="shared" si="0"/>
        <v>945.5999755859375</v>
      </c>
    </row>
    <row r="71" spans="1:17" s="30" customFormat="1" ht="12.75">
      <c r="A71" s="175"/>
      <c r="B71" s="196"/>
      <c r="C71" s="58"/>
      <c r="D71" s="57"/>
      <c r="E71" s="56" t="s">
        <v>33</v>
      </c>
      <c r="F71" s="54">
        <v>0</v>
      </c>
      <c r="G71" s="55">
        <v>0</v>
      </c>
      <c r="H71" s="54">
        <v>0</v>
      </c>
      <c r="I71" s="55">
        <v>350</v>
      </c>
      <c r="J71" s="54">
        <v>125</v>
      </c>
      <c r="K71" s="55">
        <v>398</v>
      </c>
      <c r="L71" s="54">
        <v>706.5</v>
      </c>
      <c r="M71" s="55">
        <v>210</v>
      </c>
      <c r="N71" s="54">
        <v>0</v>
      </c>
      <c r="O71" s="55">
        <v>0</v>
      </c>
      <c r="P71" s="54">
        <v>0</v>
      </c>
      <c r="Q71" s="53">
        <f t="shared" si="0"/>
        <v>1789.5</v>
      </c>
    </row>
    <row r="72" spans="1:17" s="30" customFormat="1" ht="12.75">
      <c r="A72" s="175"/>
      <c r="B72" s="196"/>
      <c r="C72" s="58"/>
      <c r="D72" s="57"/>
      <c r="E72" s="56" t="s">
        <v>34</v>
      </c>
      <c r="F72" s="54">
        <v>0</v>
      </c>
      <c r="G72" s="55">
        <v>0</v>
      </c>
      <c r="H72" s="54">
        <v>0</v>
      </c>
      <c r="I72" s="55">
        <v>0</v>
      </c>
      <c r="J72" s="54">
        <v>0</v>
      </c>
      <c r="K72" s="55">
        <v>0</v>
      </c>
      <c r="L72" s="54">
        <v>0</v>
      </c>
      <c r="M72" s="55">
        <v>0</v>
      </c>
      <c r="N72" s="54">
        <v>0</v>
      </c>
      <c r="O72" s="55">
        <v>0</v>
      </c>
      <c r="P72" s="54">
        <v>0</v>
      </c>
      <c r="Q72" s="53">
        <f t="shared" ref="Q72:Q135" si="15">SUM(F72:P72)</f>
        <v>0</v>
      </c>
    </row>
    <row r="73" spans="1:17" s="30" customFormat="1" ht="12.75">
      <c r="A73" s="175"/>
      <c r="B73" s="196"/>
      <c r="C73" s="58"/>
      <c r="D73" s="57"/>
      <c r="E73" s="56" t="s">
        <v>35</v>
      </c>
      <c r="F73" s="54">
        <v>0</v>
      </c>
      <c r="G73" s="55">
        <v>0</v>
      </c>
      <c r="H73" s="54">
        <v>0</v>
      </c>
      <c r="I73" s="55">
        <v>0</v>
      </c>
      <c r="J73" s="54">
        <v>0</v>
      </c>
      <c r="K73" s="55">
        <v>0</v>
      </c>
      <c r="L73" s="54">
        <v>0</v>
      </c>
      <c r="M73" s="55">
        <v>0</v>
      </c>
      <c r="N73" s="54">
        <v>0</v>
      </c>
      <c r="O73" s="55">
        <v>0</v>
      </c>
      <c r="P73" s="54">
        <v>0</v>
      </c>
      <c r="Q73" s="53">
        <f t="shared" si="15"/>
        <v>0</v>
      </c>
    </row>
    <row r="74" spans="1:17" s="30" customFormat="1" ht="12.75">
      <c r="A74" s="175"/>
      <c r="B74" s="196"/>
      <c r="C74" s="58"/>
      <c r="D74" s="59"/>
      <c r="E74" s="64" t="s">
        <v>29</v>
      </c>
      <c r="F74" s="46">
        <f t="shared" ref="F74:P74" si="16">SUM(F70:F73)</f>
        <v>0</v>
      </c>
      <c r="G74" s="49">
        <f t="shared" si="16"/>
        <v>0</v>
      </c>
      <c r="H74" s="46">
        <f t="shared" si="16"/>
        <v>0</v>
      </c>
      <c r="I74" s="49">
        <f t="shared" si="16"/>
        <v>350</v>
      </c>
      <c r="J74" s="46">
        <f t="shared" si="16"/>
        <v>1070.5999755859375</v>
      </c>
      <c r="K74" s="49">
        <f t="shared" si="16"/>
        <v>398</v>
      </c>
      <c r="L74" s="46">
        <f t="shared" si="16"/>
        <v>706.5</v>
      </c>
      <c r="M74" s="49">
        <f t="shared" si="16"/>
        <v>210</v>
      </c>
      <c r="N74" s="46">
        <f t="shared" si="16"/>
        <v>0</v>
      </c>
      <c r="O74" s="49">
        <f t="shared" si="16"/>
        <v>0</v>
      </c>
      <c r="P74" s="46">
        <f t="shared" si="16"/>
        <v>0</v>
      </c>
      <c r="Q74" s="61">
        <f t="shared" si="15"/>
        <v>2735.0999755859375</v>
      </c>
    </row>
    <row r="75" spans="1:17" s="30" customFormat="1" ht="12.75">
      <c r="A75" s="175"/>
      <c r="B75" s="196"/>
      <c r="C75" s="128" t="s">
        <v>43</v>
      </c>
      <c r="D75" s="132"/>
      <c r="E75" s="73" t="s">
        <v>32</v>
      </c>
      <c r="F75" s="71">
        <v>0</v>
      </c>
      <c r="G75" s="72">
        <v>0</v>
      </c>
      <c r="H75" s="71">
        <v>0</v>
      </c>
      <c r="I75" s="72">
        <v>0</v>
      </c>
      <c r="J75" s="71">
        <v>0</v>
      </c>
      <c r="K75" s="72">
        <v>0</v>
      </c>
      <c r="L75" s="71">
        <v>0</v>
      </c>
      <c r="M75" s="72">
        <v>0</v>
      </c>
      <c r="N75" s="71">
        <v>0</v>
      </c>
      <c r="O75" s="72">
        <v>0</v>
      </c>
      <c r="P75" s="71">
        <v>0</v>
      </c>
      <c r="Q75" s="70">
        <f t="shared" si="15"/>
        <v>0</v>
      </c>
    </row>
    <row r="76" spans="1:17" s="30" customFormat="1" ht="12.75">
      <c r="A76" s="175"/>
      <c r="B76" s="196"/>
      <c r="C76" s="58"/>
      <c r="D76" s="57"/>
      <c r="E76" s="56" t="s">
        <v>33</v>
      </c>
      <c r="F76" s="111">
        <v>0</v>
      </c>
      <c r="G76" s="110">
        <v>0</v>
      </c>
      <c r="H76" s="54">
        <v>0</v>
      </c>
      <c r="I76" s="55">
        <v>0</v>
      </c>
      <c r="J76" s="54">
        <v>0</v>
      </c>
      <c r="K76" s="55">
        <v>0</v>
      </c>
      <c r="L76" s="54">
        <v>65</v>
      </c>
      <c r="M76" s="55">
        <v>61</v>
      </c>
      <c r="N76" s="54">
        <v>0</v>
      </c>
      <c r="O76" s="55">
        <v>0</v>
      </c>
      <c r="P76" s="54">
        <v>0</v>
      </c>
      <c r="Q76" s="53">
        <f t="shared" si="15"/>
        <v>126</v>
      </c>
    </row>
    <row r="77" spans="1:17" s="30" customFormat="1" ht="12.75">
      <c r="A77" s="175"/>
      <c r="B77" s="196"/>
      <c r="C77" s="58"/>
      <c r="D77" s="57"/>
      <c r="E77" s="139" t="s">
        <v>34</v>
      </c>
      <c r="F77" s="137">
        <v>0</v>
      </c>
      <c r="G77" s="138">
        <v>0</v>
      </c>
      <c r="H77" s="137">
        <v>0</v>
      </c>
      <c r="I77" s="138">
        <v>0</v>
      </c>
      <c r="J77" s="137">
        <v>0</v>
      </c>
      <c r="K77" s="138">
        <v>0</v>
      </c>
      <c r="L77" s="137">
        <v>0</v>
      </c>
      <c r="M77" s="55">
        <v>0</v>
      </c>
      <c r="N77" s="54">
        <v>0</v>
      </c>
      <c r="O77" s="55">
        <v>0</v>
      </c>
      <c r="P77" s="54">
        <v>0</v>
      </c>
      <c r="Q77" s="53">
        <f t="shared" si="15"/>
        <v>0</v>
      </c>
    </row>
    <row r="78" spans="1:17" s="30" customFormat="1" ht="12.75">
      <c r="A78" s="175"/>
      <c r="B78" s="196"/>
      <c r="C78" s="58"/>
      <c r="D78" s="57"/>
      <c r="E78" s="56" t="s">
        <v>35</v>
      </c>
      <c r="F78" s="54">
        <v>0</v>
      </c>
      <c r="G78" s="55">
        <v>0</v>
      </c>
      <c r="H78" s="54">
        <v>0</v>
      </c>
      <c r="I78" s="55">
        <v>0</v>
      </c>
      <c r="J78" s="54">
        <v>0</v>
      </c>
      <c r="K78" s="55">
        <v>0</v>
      </c>
      <c r="L78" s="54">
        <v>0</v>
      </c>
      <c r="M78" s="55">
        <v>0</v>
      </c>
      <c r="N78" s="54">
        <v>0</v>
      </c>
      <c r="O78" s="55">
        <v>0</v>
      </c>
      <c r="P78" s="54">
        <v>0</v>
      </c>
      <c r="Q78" s="53">
        <f t="shared" si="15"/>
        <v>0</v>
      </c>
    </row>
    <row r="79" spans="1:17" s="30" customFormat="1" ht="12.75">
      <c r="A79" s="175"/>
      <c r="B79" s="196"/>
      <c r="C79" s="109"/>
      <c r="D79" s="68"/>
      <c r="E79" s="79" t="s">
        <v>29</v>
      </c>
      <c r="F79" s="46">
        <f t="shared" ref="F79:P79" si="17">SUM(F75:F78)</f>
        <v>0</v>
      </c>
      <c r="G79" s="49">
        <f t="shared" si="17"/>
        <v>0</v>
      </c>
      <c r="H79" s="46">
        <f t="shared" si="17"/>
        <v>0</v>
      </c>
      <c r="I79" s="49">
        <f t="shared" si="17"/>
        <v>0</v>
      </c>
      <c r="J79" s="46">
        <f t="shared" si="17"/>
        <v>0</v>
      </c>
      <c r="K79" s="49">
        <f t="shared" si="17"/>
        <v>0</v>
      </c>
      <c r="L79" s="46">
        <f t="shared" si="17"/>
        <v>65</v>
      </c>
      <c r="M79" s="49">
        <f t="shared" si="17"/>
        <v>61</v>
      </c>
      <c r="N79" s="46">
        <f t="shared" si="17"/>
        <v>0</v>
      </c>
      <c r="O79" s="49">
        <f t="shared" si="17"/>
        <v>0</v>
      </c>
      <c r="P79" s="46">
        <f t="shared" si="17"/>
        <v>0</v>
      </c>
      <c r="Q79" s="45">
        <f t="shared" si="15"/>
        <v>126</v>
      </c>
    </row>
    <row r="80" spans="1:17" s="30" customFormat="1" ht="12.75">
      <c r="A80" s="175"/>
      <c r="B80" s="196"/>
      <c r="C80" s="128" t="s">
        <v>42</v>
      </c>
      <c r="D80" s="132"/>
      <c r="E80" s="73" t="s">
        <v>32</v>
      </c>
      <c r="F80" s="71">
        <v>0</v>
      </c>
      <c r="G80" s="72">
        <v>0</v>
      </c>
      <c r="H80" s="71">
        <v>0</v>
      </c>
      <c r="I80" s="72">
        <v>0</v>
      </c>
      <c r="J80" s="71">
        <v>1399</v>
      </c>
      <c r="K80" s="72">
        <v>0</v>
      </c>
      <c r="L80" s="71">
        <v>0</v>
      </c>
      <c r="M80" s="72">
        <v>0</v>
      </c>
      <c r="N80" s="71">
        <v>0</v>
      </c>
      <c r="O80" s="72">
        <v>0</v>
      </c>
      <c r="P80" s="71">
        <v>0</v>
      </c>
      <c r="Q80" s="70">
        <f t="shared" si="15"/>
        <v>1399</v>
      </c>
    </row>
    <row r="81" spans="1:17" s="30" customFormat="1" ht="12.75">
      <c r="A81" s="175"/>
      <c r="B81" s="196"/>
      <c r="C81" s="58"/>
      <c r="D81" s="57"/>
      <c r="E81" s="56" t="s">
        <v>33</v>
      </c>
      <c r="F81" s="54">
        <v>0</v>
      </c>
      <c r="G81" s="55">
        <v>0</v>
      </c>
      <c r="H81" s="54">
        <v>0</v>
      </c>
      <c r="I81" s="55">
        <v>520</v>
      </c>
      <c r="J81" s="54">
        <v>428.79998779296875</v>
      </c>
      <c r="K81" s="55">
        <v>119.30000305175781</v>
      </c>
      <c r="L81" s="54">
        <v>0</v>
      </c>
      <c r="M81" s="55">
        <v>0</v>
      </c>
      <c r="N81" s="54">
        <v>0</v>
      </c>
      <c r="O81" s="55">
        <v>0</v>
      </c>
      <c r="P81" s="54">
        <v>0</v>
      </c>
      <c r="Q81" s="53">
        <f t="shared" si="15"/>
        <v>1068.0999908447266</v>
      </c>
    </row>
    <row r="82" spans="1:17" s="30" customFormat="1" ht="12.75">
      <c r="A82" s="175"/>
      <c r="B82" s="196"/>
      <c r="C82" s="58"/>
      <c r="D82" s="57"/>
      <c r="E82" s="56" t="s">
        <v>34</v>
      </c>
      <c r="F82" s="54">
        <v>0</v>
      </c>
      <c r="G82" s="55">
        <v>0</v>
      </c>
      <c r="H82" s="54">
        <v>0</v>
      </c>
      <c r="I82" s="55">
        <v>0</v>
      </c>
      <c r="J82" s="54">
        <v>0</v>
      </c>
      <c r="K82" s="55">
        <v>0</v>
      </c>
      <c r="L82" s="54">
        <v>0</v>
      </c>
      <c r="M82" s="55">
        <v>0</v>
      </c>
      <c r="N82" s="54">
        <v>0</v>
      </c>
      <c r="O82" s="55">
        <v>0</v>
      </c>
      <c r="P82" s="54">
        <v>0</v>
      </c>
      <c r="Q82" s="53">
        <f t="shared" si="15"/>
        <v>0</v>
      </c>
    </row>
    <row r="83" spans="1:17" s="30" customFormat="1" ht="12.75">
      <c r="A83" s="175"/>
      <c r="B83" s="196"/>
      <c r="C83" s="58"/>
      <c r="D83" s="57"/>
      <c r="E83" s="56" t="s">
        <v>35</v>
      </c>
      <c r="F83" s="54">
        <v>0</v>
      </c>
      <c r="G83" s="55">
        <v>0</v>
      </c>
      <c r="H83" s="54">
        <v>0</v>
      </c>
      <c r="I83" s="55">
        <v>0</v>
      </c>
      <c r="J83" s="54">
        <v>0</v>
      </c>
      <c r="K83" s="55">
        <v>0</v>
      </c>
      <c r="L83" s="54">
        <v>0</v>
      </c>
      <c r="M83" s="55">
        <v>0</v>
      </c>
      <c r="N83" s="54">
        <v>0</v>
      </c>
      <c r="O83" s="55">
        <v>0</v>
      </c>
      <c r="P83" s="54">
        <v>0</v>
      </c>
      <c r="Q83" s="53">
        <f t="shared" si="15"/>
        <v>0</v>
      </c>
    </row>
    <row r="84" spans="1:17" s="30" customFormat="1" ht="12.75">
      <c r="A84" s="175"/>
      <c r="B84" s="196"/>
      <c r="C84" s="109"/>
      <c r="D84" s="68"/>
      <c r="E84" s="79" t="s">
        <v>29</v>
      </c>
      <c r="F84" s="46">
        <f t="shared" ref="F84:P84" si="18">SUM(F80:F83)</f>
        <v>0</v>
      </c>
      <c r="G84" s="49">
        <f t="shared" si="18"/>
        <v>0</v>
      </c>
      <c r="H84" s="46">
        <f t="shared" si="18"/>
        <v>0</v>
      </c>
      <c r="I84" s="49">
        <f t="shared" si="18"/>
        <v>520</v>
      </c>
      <c r="J84" s="46">
        <f t="shared" si="18"/>
        <v>1827.7999877929687</v>
      </c>
      <c r="K84" s="49">
        <f t="shared" si="18"/>
        <v>119.30000305175781</v>
      </c>
      <c r="L84" s="46">
        <f t="shared" si="18"/>
        <v>0</v>
      </c>
      <c r="M84" s="49">
        <f t="shared" si="18"/>
        <v>0</v>
      </c>
      <c r="N84" s="46">
        <f t="shared" si="18"/>
        <v>0</v>
      </c>
      <c r="O84" s="49">
        <f t="shared" si="18"/>
        <v>0</v>
      </c>
      <c r="P84" s="46">
        <f t="shared" si="18"/>
        <v>0</v>
      </c>
      <c r="Q84" s="45">
        <f t="shared" si="15"/>
        <v>2467.0999908447266</v>
      </c>
    </row>
    <row r="85" spans="1:17" s="30" customFormat="1" ht="13.5" thickBot="1">
      <c r="A85" s="192"/>
      <c r="B85" s="198"/>
      <c r="C85" s="136"/>
      <c r="D85" s="136"/>
      <c r="E85" s="135"/>
      <c r="F85" s="134">
        <f t="shared" ref="F85:P85" si="19">F74+F79+F84</f>
        <v>0</v>
      </c>
      <c r="G85" s="134">
        <f t="shared" si="19"/>
        <v>0</v>
      </c>
      <c r="H85" s="134">
        <f t="shared" si="19"/>
        <v>0</v>
      </c>
      <c r="I85" s="134">
        <f t="shared" si="19"/>
        <v>870</v>
      </c>
      <c r="J85" s="134">
        <f t="shared" si="19"/>
        <v>2898.3999633789062</v>
      </c>
      <c r="K85" s="134">
        <f t="shared" si="19"/>
        <v>517.30000305175781</v>
      </c>
      <c r="L85" s="134">
        <f t="shared" si="19"/>
        <v>771.5</v>
      </c>
      <c r="M85" s="134">
        <f t="shared" si="19"/>
        <v>271</v>
      </c>
      <c r="N85" s="134">
        <f t="shared" si="19"/>
        <v>0</v>
      </c>
      <c r="O85" s="134">
        <f t="shared" si="19"/>
        <v>0</v>
      </c>
      <c r="P85" s="134">
        <f t="shared" si="19"/>
        <v>0</v>
      </c>
      <c r="Q85" s="133">
        <f t="shared" si="15"/>
        <v>5328.1999664306641</v>
      </c>
    </row>
    <row r="86" spans="1:17" s="30" customFormat="1" ht="12.75">
      <c r="A86" s="174" t="s">
        <v>31</v>
      </c>
      <c r="B86" s="178" t="s">
        <v>6</v>
      </c>
      <c r="C86" s="128" t="s">
        <v>23</v>
      </c>
      <c r="D86" s="132"/>
      <c r="E86" s="73" t="s">
        <v>32</v>
      </c>
      <c r="F86" s="116">
        <v>0</v>
      </c>
      <c r="G86" s="115">
        <v>316</v>
      </c>
      <c r="H86" s="71">
        <v>998</v>
      </c>
      <c r="I86" s="72">
        <v>1038.5</v>
      </c>
      <c r="J86" s="71">
        <v>2451.800048828125</v>
      </c>
      <c r="K86" s="72">
        <v>3832</v>
      </c>
      <c r="L86" s="71">
        <v>522</v>
      </c>
      <c r="M86" s="72">
        <v>0</v>
      </c>
      <c r="N86" s="71">
        <v>0</v>
      </c>
      <c r="O86" s="72">
        <v>0</v>
      </c>
      <c r="P86" s="71">
        <v>2526</v>
      </c>
      <c r="Q86" s="70">
        <f t="shared" si="15"/>
        <v>11684.300048828125</v>
      </c>
    </row>
    <row r="87" spans="1:17" s="30" customFormat="1" ht="12.75">
      <c r="A87" s="175"/>
      <c r="B87" s="179"/>
      <c r="C87" s="123"/>
      <c r="D87" s="122"/>
      <c r="E87" s="56" t="s">
        <v>33</v>
      </c>
      <c r="F87" s="111">
        <v>0</v>
      </c>
      <c r="G87" s="110">
        <v>438</v>
      </c>
      <c r="H87" s="54">
        <v>3273</v>
      </c>
      <c r="I87" s="55">
        <v>7749</v>
      </c>
      <c r="J87" s="54">
        <v>25828.400390625</v>
      </c>
      <c r="K87" s="55">
        <v>22844.599609375</v>
      </c>
      <c r="L87" s="54">
        <v>20040.19921875</v>
      </c>
      <c r="M87" s="55">
        <v>13280.2998046875</v>
      </c>
      <c r="N87" s="54">
        <v>110</v>
      </c>
      <c r="O87" s="55">
        <v>0</v>
      </c>
      <c r="P87" s="54">
        <v>5246</v>
      </c>
      <c r="Q87" s="53">
        <f t="shared" si="15"/>
        <v>98809.4990234375</v>
      </c>
    </row>
    <row r="88" spans="1:17" s="30" customFormat="1" ht="12.75">
      <c r="A88" s="175"/>
      <c r="B88" s="179"/>
      <c r="C88" s="123"/>
      <c r="D88" s="122"/>
      <c r="E88" s="56" t="s">
        <v>34</v>
      </c>
      <c r="F88" s="111">
        <v>0</v>
      </c>
      <c r="G88" s="110">
        <v>0</v>
      </c>
      <c r="H88" s="54">
        <v>0</v>
      </c>
      <c r="I88" s="55">
        <v>0</v>
      </c>
      <c r="J88" s="54">
        <v>0</v>
      </c>
      <c r="K88" s="55">
        <v>0</v>
      </c>
      <c r="L88" s="54">
        <v>0</v>
      </c>
      <c r="M88" s="55">
        <v>0</v>
      </c>
      <c r="N88" s="54">
        <v>0</v>
      </c>
      <c r="O88" s="55">
        <v>0</v>
      </c>
      <c r="P88" s="54">
        <v>0</v>
      </c>
      <c r="Q88" s="53">
        <f t="shared" si="15"/>
        <v>0</v>
      </c>
    </row>
    <row r="89" spans="1:17" s="30" customFormat="1" ht="12.75">
      <c r="A89" s="175"/>
      <c r="B89" s="179"/>
      <c r="C89" s="123"/>
      <c r="D89" s="122"/>
      <c r="E89" s="56" t="s">
        <v>35</v>
      </c>
      <c r="F89" s="111">
        <v>0</v>
      </c>
      <c r="G89" s="110">
        <v>0</v>
      </c>
      <c r="H89" s="54">
        <v>0</v>
      </c>
      <c r="I89" s="55">
        <v>47</v>
      </c>
      <c r="J89" s="54">
        <v>237.89999389648437</v>
      </c>
      <c r="K89" s="55">
        <v>350</v>
      </c>
      <c r="L89" s="54">
        <v>705</v>
      </c>
      <c r="M89" s="55">
        <v>569.29998779296875</v>
      </c>
      <c r="N89" s="54">
        <v>50</v>
      </c>
      <c r="O89" s="55">
        <v>0</v>
      </c>
      <c r="P89" s="54">
        <v>0</v>
      </c>
      <c r="Q89" s="53">
        <f t="shared" si="15"/>
        <v>1959.1999816894531</v>
      </c>
    </row>
    <row r="90" spans="1:17" s="30" customFormat="1" ht="12.75">
      <c r="A90" s="175"/>
      <c r="B90" s="179"/>
      <c r="C90" s="123"/>
      <c r="D90" s="59"/>
      <c r="E90" s="64" t="s">
        <v>29</v>
      </c>
      <c r="F90" s="46">
        <f t="shared" ref="F90:P90" si="20">SUM(F86:F89)</f>
        <v>0</v>
      </c>
      <c r="G90" s="49">
        <f t="shared" si="20"/>
        <v>754</v>
      </c>
      <c r="H90" s="46">
        <f t="shared" si="20"/>
        <v>4271</v>
      </c>
      <c r="I90" s="49">
        <f t="shared" si="20"/>
        <v>8834.5</v>
      </c>
      <c r="J90" s="46">
        <f t="shared" si="20"/>
        <v>28518.100433349609</v>
      </c>
      <c r="K90" s="49">
        <f t="shared" si="20"/>
        <v>27026.599609375</v>
      </c>
      <c r="L90" s="46">
        <f t="shared" si="20"/>
        <v>21267.19921875</v>
      </c>
      <c r="M90" s="49">
        <f t="shared" si="20"/>
        <v>13849.599792480469</v>
      </c>
      <c r="N90" s="46">
        <f t="shared" si="20"/>
        <v>160</v>
      </c>
      <c r="O90" s="49">
        <f t="shared" si="20"/>
        <v>0</v>
      </c>
      <c r="P90" s="46">
        <f t="shared" si="20"/>
        <v>7772</v>
      </c>
      <c r="Q90" s="61">
        <f t="shared" si="15"/>
        <v>112452.99905395508</v>
      </c>
    </row>
    <row r="91" spans="1:17" s="30" customFormat="1" ht="12.75">
      <c r="A91" s="175"/>
      <c r="B91" s="179"/>
      <c r="C91" s="128" t="s">
        <v>24</v>
      </c>
      <c r="D91" s="132"/>
      <c r="E91" s="73" t="s">
        <v>32</v>
      </c>
      <c r="F91" s="116">
        <v>0</v>
      </c>
      <c r="G91" s="115">
        <v>0</v>
      </c>
      <c r="H91" s="71">
        <v>0</v>
      </c>
      <c r="I91" s="72">
        <v>0</v>
      </c>
      <c r="J91" s="71">
        <v>0</v>
      </c>
      <c r="K91" s="72">
        <v>0</v>
      </c>
      <c r="L91" s="71">
        <v>0</v>
      </c>
      <c r="M91" s="72">
        <v>0</v>
      </c>
      <c r="N91" s="71">
        <v>0</v>
      </c>
      <c r="O91" s="72">
        <v>0</v>
      </c>
      <c r="P91" s="71">
        <v>0</v>
      </c>
      <c r="Q91" s="70">
        <f t="shared" si="15"/>
        <v>0</v>
      </c>
    </row>
    <row r="92" spans="1:17" s="30" customFormat="1" ht="12.75">
      <c r="A92" s="175"/>
      <c r="B92" s="179"/>
      <c r="C92" s="123"/>
      <c r="D92" s="122"/>
      <c r="E92" s="56" t="s">
        <v>33</v>
      </c>
      <c r="F92" s="111">
        <v>0</v>
      </c>
      <c r="G92" s="110">
        <v>0</v>
      </c>
      <c r="H92" s="54">
        <v>0</v>
      </c>
      <c r="I92" s="55">
        <v>0</v>
      </c>
      <c r="J92" s="54">
        <v>0</v>
      </c>
      <c r="K92" s="55">
        <v>107.40000152587891</v>
      </c>
      <c r="L92" s="54">
        <v>0</v>
      </c>
      <c r="M92" s="55">
        <v>123.69999694824219</v>
      </c>
      <c r="N92" s="54">
        <v>0</v>
      </c>
      <c r="O92" s="55">
        <v>0</v>
      </c>
      <c r="P92" s="54">
        <v>0</v>
      </c>
      <c r="Q92" s="53">
        <f t="shared" si="15"/>
        <v>231.09999847412109</v>
      </c>
    </row>
    <row r="93" spans="1:17" s="30" customFormat="1" ht="12.75">
      <c r="A93" s="175"/>
      <c r="B93" s="179"/>
      <c r="C93" s="123"/>
      <c r="D93" s="122"/>
      <c r="E93" s="56" t="s">
        <v>34</v>
      </c>
      <c r="F93" s="111">
        <v>0</v>
      </c>
      <c r="G93" s="110">
        <v>0</v>
      </c>
      <c r="H93" s="54">
        <v>0</v>
      </c>
      <c r="I93" s="55">
        <v>0</v>
      </c>
      <c r="J93" s="54">
        <v>0</v>
      </c>
      <c r="K93" s="55">
        <v>0</v>
      </c>
      <c r="L93" s="54">
        <v>0</v>
      </c>
      <c r="M93" s="55">
        <v>0</v>
      </c>
      <c r="N93" s="54">
        <v>0</v>
      </c>
      <c r="O93" s="55">
        <v>0</v>
      </c>
      <c r="P93" s="54">
        <v>0</v>
      </c>
      <c r="Q93" s="53">
        <f t="shared" si="15"/>
        <v>0</v>
      </c>
    </row>
    <row r="94" spans="1:17" s="30" customFormat="1" ht="12.75">
      <c r="A94" s="175"/>
      <c r="B94" s="179"/>
      <c r="C94" s="123"/>
      <c r="D94" s="122"/>
      <c r="E94" s="56" t="s">
        <v>35</v>
      </c>
      <c r="F94" s="111">
        <v>0</v>
      </c>
      <c r="G94" s="110">
        <v>0</v>
      </c>
      <c r="H94" s="54">
        <v>0</v>
      </c>
      <c r="I94" s="55">
        <v>0</v>
      </c>
      <c r="J94" s="54">
        <v>0</v>
      </c>
      <c r="K94" s="55">
        <v>0</v>
      </c>
      <c r="L94" s="54">
        <v>0</v>
      </c>
      <c r="M94" s="55">
        <v>0</v>
      </c>
      <c r="N94" s="54">
        <v>0</v>
      </c>
      <c r="O94" s="55">
        <v>0</v>
      </c>
      <c r="P94" s="54">
        <v>0</v>
      </c>
      <c r="Q94" s="53">
        <f t="shared" si="15"/>
        <v>0</v>
      </c>
    </row>
    <row r="95" spans="1:17" s="30" customFormat="1" ht="12.75">
      <c r="A95" s="175"/>
      <c r="B95" s="179"/>
      <c r="C95" s="131"/>
      <c r="D95" s="68"/>
      <c r="E95" s="79" t="s">
        <v>29</v>
      </c>
      <c r="F95" s="46">
        <f t="shared" ref="F95:P95" si="21">SUM(F91:F94)</f>
        <v>0</v>
      </c>
      <c r="G95" s="49">
        <f t="shared" si="21"/>
        <v>0</v>
      </c>
      <c r="H95" s="46">
        <f t="shared" si="21"/>
        <v>0</v>
      </c>
      <c r="I95" s="49">
        <f t="shared" si="21"/>
        <v>0</v>
      </c>
      <c r="J95" s="46">
        <f t="shared" si="21"/>
        <v>0</v>
      </c>
      <c r="K95" s="49">
        <f t="shared" si="21"/>
        <v>107.40000152587891</v>
      </c>
      <c r="L95" s="46">
        <f t="shared" si="21"/>
        <v>0</v>
      </c>
      <c r="M95" s="49">
        <f t="shared" si="21"/>
        <v>123.69999694824219</v>
      </c>
      <c r="N95" s="46">
        <f t="shared" si="21"/>
        <v>0</v>
      </c>
      <c r="O95" s="49">
        <f t="shared" si="21"/>
        <v>0</v>
      </c>
      <c r="P95" s="46">
        <f t="shared" si="21"/>
        <v>0</v>
      </c>
      <c r="Q95" s="45">
        <f t="shared" si="15"/>
        <v>231.09999847412109</v>
      </c>
    </row>
    <row r="96" spans="1:17" s="30" customFormat="1" ht="12.75">
      <c r="A96" s="175"/>
      <c r="B96" s="179"/>
      <c r="C96" s="123" t="s">
        <v>20</v>
      </c>
      <c r="D96" s="122"/>
      <c r="E96" s="64" t="s">
        <v>32</v>
      </c>
      <c r="F96" s="114">
        <v>0</v>
      </c>
      <c r="G96" s="113">
        <v>5</v>
      </c>
      <c r="H96" s="62">
        <v>330</v>
      </c>
      <c r="I96" s="63">
        <v>545</v>
      </c>
      <c r="J96" s="62">
        <v>713</v>
      </c>
      <c r="K96" s="63">
        <v>1198.800048828125</v>
      </c>
      <c r="L96" s="62">
        <v>50</v>
      </c>
      <c r="M96" s="63">
        <v>10</v>
      </c>
      <c r="N96" s="62">
        <v>0</v>
      </c>
      <c r="O96" s="63">
        <v>0</v>
      </c>
      <c r="P96" s="62">
        <v>85</v>
      </c>
      <c r="Q96" s="61">
        <f t="shared" si="15"/>
        <v>2936.800048828125</v>
      </c>
    </row>
    <row r="97" spans="1:17" s="30" customFormat="1" ht="12.75">
      <c r="A97" s="175"/>
      <c r="B97" s="179"/>
      <c r="C97" s="123"/>
      <c r="D97" s="122"/>
      <c r="E97" s="56" t="s">
        <v>33</v>
      </c>
      <c r="F97" s="111">
        <v>0</v>
      </c>
      <c r="G97" s="110">
        <v>254</v>
      </c>
      <c r="H97" s="54">
        <v>99</v>
      </c>
      <c r="I97" s="55">
        <v>936.5</v>
      </c>
      <c r="J97" s="54">
        <v>3037</v>
      </c>
      <c r="K97" s="55">
        <v>3390.89990234375</v>
      </c>
      <c r="L97" s="54">
        <v>4261.89990234375</v>
      </c>
      <c r="M97" s="55">
        <v>991</v>
      </c>
      <c r="N97" s="54">
        <v>0</v>
      </c>
      <c r="O97" s="55">
        <v>0</v>
      </c>
      <c r="P97" s="54">
        <v>1155.5</v>
      </c>
      <c r="Q97" s="53">
        <f t="shared" si="15"/>
        <v>14125.7998046875</v>
      </c>
    </row>
    <row r="98" spans="1:17" s="30" customFormat="1" ht="12.75">
      <c r="A98" s="175"/>
      <c r="B98" s="179"/>
      <c r="C98" s="123"/>
      <c r="D98" s="122"/>
      <c r="E98" s="56" t="s">
        <v>34</v>
      </c>
      <c r="F98" s="111">
        <v>0</v>
      </c>
      <c r="G98" s="110">
        <v>0</v>
      </c>
      <c r="H98" s="54">
        <v>0</v>
      </c>
      <c r="I98" s="55">
        <v>0</v>
      </c>
      <c r="J98" s="54">
        <v>0</v>
      </c>
      <c r="K98" s="55">
        <v>0</v>
      </c>
      <c r="L98" s="54">
        <v>0</v>
      </c>
      <c r="M98" s="55">
        <v>0</v>
      </c>
      <c r="N98" s="54">
        <v>0</v>
      </c>
      <c r="O98" s="55">
        <v>0</v>
      </c>
      <c r="P98" s="54">
        <v>0</v>
      </c>
      <c r="Q98" s="53">
        <f t="shared" si="15"/>
        <v>0</v>
      </c>
    </row>
    <row r="99" spans="1:17" s="30" customFormat="1" ht="12.75">
      <c r="A99" s="175"/>
      <c r="B99" s="179"/>
      <c r="C99" s="123"/>
      <c r="D99" s="122"/>
      <c r="E99" s="56" t="s">
        <v>35</v>
      </c>
      <c r="F99" s="111">
        <v>0</v>
      </c>
      <c r="G99" s="110">
        <v>0</v>
      </c>
      <c r="H99" s="54">
        <v>0</v>
      </c>
      <c r="I99" s="55">
        <v>0</v>
      </c>
      <c r="J99" s="54">
        <v>0</v>
      </c>
      <c r="K99" s="55">
        <v>32</v>
      </c>
      <c r="L99" s="54">
        <v>93</v>
      </c>
      <c r="M99" s="55">
        <v>5</v>
      </c>
      <c r="N99" s="54">
        <v>0</v>
      </c>
      <c r="O99" s="55">
        <v>0</v>
      </c>
      <c r="P99" s="54">
        <v>0</v>
      </c>
      <c r="Q99" s="53">
        <f t="shared" si="15"/>
        <v>130</v>
      </c>
    </row>
    <row r="100" spans="1:17" s="30" customFormat="1" ht="12.75">
      <c r="A100" s="175"/>
      <c r="B100" s="179"/>
      <c r="C100" s="123"/>
      <c r="D100" s="59"/>
      <c r="E100" s="64" t="s">
        <v>29</v>
      </c>
      <c r="F100" s="46">
        <f t="shared" ref="F100:P100" si="22">SUM(F96:F99)</f>
        <v>0</v>
      </c>
      <c r="G100" s="49">
        <f t="shared" si="22"/>
        <v>259</v>
      </c>
      <c r="H100" s="46">
        <f t="shared" si="22"/>
        <v>429</v>
      </c>
      <c r="I100" s="49">
        <f t="shared" si="22"/>
        <v>1481.5</v>
      </c>
      <c r="J100" s="46">
        <f t="shared" si="22"/>
        <v>3750</v>
      </c>
      <c r="K100" s="49">
        <f t="shared" si="22"/>
        <v>4621.699951171875</v>
      </c>
      <c r="L100" s="46">
        <f t="shared" si="22"/>
        <v>4404.89990234375</v>
      </c>
      <c r="M100" s="49">
        <f t="shared" si="22"/>
        <v>1006</v>
      </c>
      <c r="N100" s="46">
        <f t="shared" si="22"/>
        <v>0</v>
      </c>
      <c r="O100" s="49">
        <f t="shared" si="22"/>
        <v>0</v>
      </c>
      <c r="P100" s="46">
        <f t="shared" si="22"/>
        <v>1240.5</v>
      </c>
      <c r="Q100" s="61">
        <f t="shared" si="15"/>
        <v>17192.599853515625</v>
      </c>
    </row>
    <row r="101" spans="1:17" s="30" customFormat="1" ht="12.75">
      <c r="A101" s="175"/>
      <c r="B101" s="179"/>
      <c r="C101" s="128" t="s">
        <v>21</v>
      </c>
      <c r="D101" s="132"/>
      <c r="E101" s="73" t="s">
        <v>32</v>
      </c>
      <c r="F101" s="116">
        <v>0</v>
      </c>
      <c r="G101" s="115">
        <v>0</v>
      </c>
      <c r="H101" s="71">
        <v>0</v>
      </c>
      <c r="I101" s="72">
        <v>1741</v>
      </c>
      <c r="J101" s="71">
        <v>290</v>
      </c>
      <c r="K101" s="72">
        <v>844</v>
      </c>
      <c r="L101" s="71">
        <v>103</v>
      </c>
      <c r="M101" s="72">
        <v>0</v>
      </c>
      <c r="N101" s="71">
        <v>0</v>
      </c>
      <c r="O101" s="72">
        <v>0</v>
      </c>
      <c r="P101" s="71">
        <v>1190</v>
      </c>
      <c r="Q101" s="70">
        <f t="shared" si="15"/>
        <v>4168</v>
      </c>
    </row>
    <row r="102" spans="1:17" s="30" customFormat="1" ht="12.75">
      <c r="A102" s="175"/>
      <c r="B102" s="179"/>
      <c r="C102" s="123"/>
      <c r="D102" s="122"/>
      <c r="E102" s="56" t="s">
        <v>33</v>
      </c>
      <c r="F102" s="111">
        <v>0</v>
      </c>
      <c r="G102" s="110">
        <v>40</v>
      </c>
      <c r="H102" s="54">
        <v>29.700000762939453</v>
      </c>
      <c r="I102" s="55">
        <v>1980</v>
      </c>
      <c r="J102" s="54">
        <v>1860</v>
      </c>
      <c r="K102" s="55">
        <v>3699</v>
      </c>
      <c r="L102" s="54">
        <v>2191</v>
      </c>
      <c r="M102" s="55">
        <v>1209.80004882812</v>
      </c>
      <c r="N102" s="54">
        <v>0</v>
      </c>
      <c r="O102" s="55">
        <v>0</v>
      </c>
      <c r="P102" s="54">
        <v>625.29998779296875</v>
      </c>
      <c r="Q102" s="53">
        <f t="shared" si="15"/>
        <v>11634.800037384028</v>
      </c>
    </row>
    <row r="103" spans="1:17" s="30" customFormat="1" ht="12.75">
      <c r="A103" s="175"/>
      <c r="B103" s="179"/>
      <c r="C103" s="123"/>
      <c r="D103" s="122"/>
      <c r="E103" s="56" t="s">
        <v>34</v>
      </c>
      <c r="F103" s="111">
        <v>0</v>
      </c>
      <c r="G103" s="110">
        <v>0</v>
      </c>
      <c r="H103" s="54">
        <v>0</v>
      </c>
      <c r="I103" s="55">
        <v>0</v>
      </c>
      <c r="J103" s="54">
        <v>0</v>
      </c>
      <c r="K103" s="55">
        <v>0</v>
      </c>
      <c r="L103" s="54">
        <v>0</v>
      </c>
      <c r="M103" s="55">
        <v>0</v>
      </c>
      <c r="N103" s="54">
        <v>0</v>
      </c>
      <c r="O103" s="55">
        <v>0</v>
      </c>
      <c r="P103" s="54">
        <v>0</v>
      </c>
      <c r="Q103" s="53">
        <f t="shared" si="15"/>
        <v>0</v>
      </c>
    </row>
    <row r="104" spans="1:17" s="30" customFormat="1" ht="12.75">
      <c r="A104" s="175"/>
      <c r="B104" s="179"/>
      <c r="C104" s="123"/>
      <c r="D104" s="122"/>
      <c r="E104" s="56" t="s">
        <v>35</v>
      </c>
      <c r="F104" s="111">
        <v>0</v>
      </c>
      <c r="G104" s="110">
        <v>0</v>
      </c>
      <c r="H104" s="54">
        <v>0</v>
      </c>
      <c r="I104" s="55">
        <v>0</v>
      </c>
      <c r="J104" s="54">
        <v>0</v>
      </c>
      <c r="K104" s="55">
        <v>0</v>
      </c>
      <c r="L104" s="54">
        <v>10</v>
      </c>
      <c r="M104" s="55">
        <v>0</v>
      </c>
      <c r="N104" s="54">
        <v>0</v>
      </c>
      <c r="O104" s="55">
        <v>0</v>
      </c>
      <c r="P104" s="54">
        <v>0</v>
      </c>
      <c r="Q104" s="53">
        <f t="shared" si="15"/>
        <v>10</v>
      </c>
    </row>
    <row r="105" spans="1:17" s="30" customFormat="1" ht="12.75">
      <c r="A105" s="175"/>
      <c r="B105" s="179"/>
      <c r="C105" s="131"/>
      <c r="D105" s="68"/>
      <c r="E105" s="79" t="s">
        <v>29</v>
      </c>
      <c r="F105" s="46">
        <f t="shared" ref="F105:P105" si="23">SUM(F101:F104)</f>
        <v>0</v>
      </c>
      <c r="G105" s="49">
        <f t="shared" si="23"/>
        <v>40</v>
      </c>
      <c r="H105" s="46">
        <f t="shared" si="23"/>
        <v>29.700000762939453</v>
      </c>
      <c r="I105" s="49">
        <f t="shared" si="23"/>
        <v>3721</v>
      </c>
      <c r="J105" s="46">
        <f t="shared" si="23"/>
        <v>2150</v>
      </c>
      <c r="K105" s="49">
        <f t="shared" si="23"/>
        <v>4543</v>
      </c>
      <c r="L105" s="46">
        <f t="shared" si="23"/>
        <v>2304</v>
      </c>
      <c r="M105" s="49">
        <f t="shared" si="23"/>
        <v>1209.80004882812</v>
      </c>
      <c r="N105" s="46">
        <f t="shared" si="23"/>
        <v>0</v>
      </c>
      <c r="O105" s="49">
        <f t="shared" si="23"/>
        <v>0</v>
      </c>
      <c r="P105" s="46">
        <f t="shared" si="23"/>
        <v>1815.2999877929687</v>
      </c>
      <c r="Q105" s="45">
        <f t="shared" si="15"/>
        <v>15812.800037384028</v>
      </c>
    </row>
    <row r="106" spans="1:17" s="30" customFormat="1" ht="12.75">
      <c r="A106" s="175"/>
      <c r="B106" s="179"/>
      <c r="C106" s="123" t="s">
        <v>22</v>
      </c>
      <c r="D106" s="122"/>
      <c r="E106" s="64" t="s">
        <v>32</v>
      </c>
      <c r="F106" s="114">
        <v>0</v>
      </c>
      <c r="G106" s="113">
        <v>0</v>
      </c>
      <c r="H106" s="62">
        <v>0</v>
      </c>
      <c r="I106" s="63">
        <v>1283</v>
      </c>
      <c r="J106" s="62">
        <v>650</v>
      </c>
      <c r="K106" s="63">
        <v>2713.60009765625</v>
      </c>
      <c r="L106" s="62">
        <v>1383</v>
      </c>
      <c r="M106" s="63">
        <v>0</v>
      </c>
      <c r="N106" s="62">
        <v>0</v>
      </c>
      <c r="O106" s="63">
        <v>0</v>
      </c>
      <c r="P106" s="62">
        <v>5580</v>
      </c>
      <c r="Q106" s="61">
        <f t="shared" si="15"/>
        <v>11609.60009765625</v>
      </c>
    </row>
    <row r="107" spans="1:17" s="30" customFormat="1" ht="12.75">
      <c r="A107" s="175"/>
      <c r="B107" s="179"/>
      <c r="C107" s="123"/>
      <c r="D107" s="122"/>
      <c r="E107" s="56" t="s">
        <v>33</v>
      </c>
      <c r="F107" s="111">
        <v>0</v>
      </c>
      <c r="G107" s="110">
        <v>0</v>
      </c>
      <c r="H107" s="54">
        <v>1564</v>
      </c>
      <c r="I107" s="55">
        <v>2470.60009765625</v>
      </c>
      <c r="J107" s="54">
        <v>4521.7998046875</v>
      </c>
      <c r="K107" s="55">
        <v>6857.2998046875</v>
      </c>
      <c r="L107" s="54">
        <v>7128.60009765625</v>
      </c>
      <c r="M107" s="55">
        <v>3682</v>
      </c>
      <c r="N107" s="54">
        <v>0</v>
      </c>
      <c r="O107" s="55">
        <v>0</v>
      </c>
      <c r="P107" s="54">
        <v>1958</v>
      </c>
      <c r="Q107" s="53">
        <f t="shared" si="15"/>
        <v>28182.2998046875</v>
      </c>
    </row>
    <row r="108" spans="1:17" s="30" customFormat="1" ht="12.75">
      <c r="A108" s="175"/>
      <c r="B108" s="179"/>
      <c r="C108" s="123"/>
      <c r="D108" s="122"/>
      <c r="E108" s="56" t="s">
        <v>34</v>
      </c>
      <c r="F108" s="111">
        <v>0</v>
      </c>
      <c r="G108" s="110">
        <v>0</v>
      </c>
      <c r="H108" s="54">
        <v>0</v>
      </c>
      <c r="I108" s="55">
        <v>0</v>
      </c>
      <c r="J108" s="54">
        <v>0</v>
      </c>
      <c r="K108" s="55">
        <v>0</v>
      </c>
      <c r="L108" s="54">
        <v>0</v>
      </c>
      <c r="M108" s="55">
        <v>0</v>
      </c>
      <c r="N108" s="54">
        <v>0</v>
      </c>
      <c r="O108" s="55">
        <v>0</v>
      </c>
      <c r="P108" s="54">
        <v>0</v>
      </c>
      <c r="Q108" s="53">
        <f t="shared" si="15"/>
        <v>0</v>
      </c>
    </row>
    <row r="109" spans="1:17" s="30" customFormat="1" ht="12.75">
      <c r="A109" s="175"/>
      <c r="B109" s="179"/>
      <c r="C109" s="123"/>
      <c r="D109" s="122"/>
      <c r="E109" s="56" t="s">
        <v>35</v>
      </c>
      <c r="F109" s="111">
        <v>0</v>
      </c>
      <c r="G109" s="110">
        <v>0</v>
      </c>
      <c r="H109" s="54">
        <v>0</v>
      </c>
      <c r="I109" s="55">
        <v>0</v>
      </c>
      <c r="J109" s="54">
        <v>0</v>
      </c>
      <c r="K109" s="55">
        <v>0</v>
      </c>
      <c r="L109" s="54">
        <v>20</v>
      </c>
      <c r="M109" s="55">
        <v>0</v>
      </c>
      <c r="N109" s="54">
        <v>0</v>
      </c>
      <c r="O109" s="55">
        <v>0</v>
      </c>
      <c r="P109" s="54">
        <v>0</v>
      </c>
      <c r="Q109" s="53">
        <f t="shared" si="15"/>
        <v>20</v>
      </c>
    </row>
    <row r="110" spans="1:17" s="30" customFormat="1" ht="12.75">
      <c r="A110" s="175"/>
      <c r="B110" s="179"/>
      <c r="C110" s="123"/>
      <c r="D110" s="59"/>
      <c r="E110" s="64" t="s">
        <v>29</v>
      </c>
      <c r="F110" s="46">
        <f t="shared" ref="F110:P110" si="24">SUM(F106:F109)</f>
        <v>0</v>
      </c>
      <c r="G110" s="49">
        <f t="shared" si="24"/>
        <v>0</v>
      </c>
      <c r="H110" s="46">
        <f t="shared" si="24"/>
        <v>1564</v>
      </c>
      <c r="I110" s="49">
        <f t="shared" si="24"/>
        <v>3753.60009765625</v>
      </c>
      <c r="J110" s="46">
        <f t="shared" si="24"/>
        <v>5171.7998046875</v>
      </c>
      <c r="K110" s="49">
        <f t="shared" si="24"/>
        <v>9570.89990234375</v>
      </c>
      <c r="L110" s="46">
        <f t="shared" si="24"/>
        <v>8531.60009765625</v>
      </c>
      <c r="M110" s="49">
        <f t="shared" si="24"/>
        <v>3682</v>
      </c>
      <c r="N110" s="46">
        <f t="shared" si="24"/>
        <v>0</v>
      </c>
      <c r="O110" s="49">
        <f t="shared" si="24"/>
        <v>0</v>
      </c>
      <c r="P110" s="46">
        <f t="shared" si="24"/>
        <v>7538</v>
      </c>
      <c r="Q110" s="61">
        <f t="shared" si="15"/>
        <v>39811.89990234375</v>
      </c>
    </row>
    <row r="111" spans="1:17" s="30" customFormat="1" ht="12.75">
      <c r="A111" s="175"/>
      <c r="B111" s="179"/>
      <c r="C111" s="128" t="s">
        <v>25</v>
      </c>
      <c r="D111" s="132"/>
      <c r="E111" s="73" t="s">
        <v>32</v>
      </c>
      <c r="F111" s="116">
        <v>0</v>
      </c>
      <c r="G111" s="115">
        <v>0</v>
      </c>
      <c r="H111" s="71">
        <v>300</v>
      </c>
      <c r="I111" s="72">
        <v>405</v>
      </c>
      <c r="J111" s="71">
        <v>1370</v>
      </c>
      <c r="K111" s="72">
        <v>1850</v>
      </c>
      <c r="L111" s="71">
        <v>713</v>
      </c>
      <c r="M111" s="72">
        <v>0</v>
      </c>
      <c r="N111" s="71">
        <v>0</v>
      </c>
      <c r="O111" s="72">
        <v>0</v>
      </c>
      <c r="P111" s="71">
        <v>2912</v>
      </c>
      <c r="Q111" s="70">
        <f t="shared" si="15"/>
        <v>7550</v>
      </c>
    </row>
    <row r="112" spans="1:17" s="30" customFormat="1" ht="12.75">
      <c r="A112" s="175"/>
      <c r="B112" s="179"/>
      <c r="C112" s="123"/>
      <c r="D112" s="122"/>
      <c r="E112" s="56" t="s">
        <v>33</v>
      </c>
      <c r="F112" s="111">
        <v>0</v>
      </c>
      <c r="G112" s="110">
        <v>0</v>
      </c>
      <c r="H112" s="54">
        <v>1207</v>
      </c>
      <c r="I112" s="55">
        <v>938</v>
      </c>
      <c r="J112" s="54">
        <v>1203</v>
      </c>
      <c r="K112" s="55">
        <v>2547</v>
      </c>
      <c r="L112" s="54">
        <v>5056</v>
      </c>
      <c r="M112" s="55">
        <v>1462</v>
      </c>
      <c r="N112" s="54">
        <v>0</v>
      </c>
      <c r="O112" s="55">
        <v>0</v>
      </c>
      <c r="P112" s="54">
        <v>1168</v>
      </c>
      <c r="Q112" s="53">
        <f t="shared" si="15"/>
        <v>13581</v>
      </c>
    </row>
    <row r="113" spans="1:19" s="30" customFormat="1" ht="12.75">
      <c r="A113" s="175"/>
      <c r="B113" s="179"/>
      <c r="C113" s="123"/>
      <c r="D113" s="122"/>
      <c r="E113" s="56" t="s">
        <v>34</v>
      </c>
      <c r="F113" s="111">
        <v>0</v>
      </c>
      <c r="G113" s="110">
        <v>0</v>
      </c>
      <c r="H113" s="54">
        <v>0</v>
      </c>
      <c r="I113" s="55">
        <v>0</v>
      </c>
      <c r="J113" s="54">
        <v>0</v>
      </c>
      <c r="K113" s="55">
        <v>0</v>
      </c>
      <c r="L113" s="54">
        <v>0</v>
      </c>
      <c r="M113" s="55">
        <v>0</v>
      </c>
      <c r="N113" s="54">
        <v>0</v>
      </c>
      <c r="O113" s="55">
        <v>0</v>
      </c>
      <c r="P113" s="54">
        <v>0</v>
      </c>
      <c r="Q113" s="53">
        <f t="shared" si="15"/>
        <v>0</v>
      </c>
    </row>
    <row r="114" spans="1:19" s="30" customFormat="1" ht="12.75">
      <c r="A114" s="175"/>
      <c r="B114" s="179"/>
      <c r="C114" s="123"/>
      <c r="D114" s="122"/>
      <c r="E114" s="56" t="s">
        <v>35</v>
      </c>
      <c r="F114" s="111">
        <v>0</v>
      </c>
      <c r="G114" s="110">
        <v>0</v>
      </c>
      <c r="H114" s="54">
        <v>0</v>
      </c>
      <c r="I114" s="55">
        <v>0</v>
      </c>
      <c r="J114" s="54">
        <v>40</v>
      </c>
      <c r="K114" s="55">
        <v>85</v>
      </c>
      <c r="L114" s="54">
        <v>75</v>
      </c>
      <c r="M114" s="55">
        <v>0</v>
      </c>
      <c r="N114" s="54">
        <v>0</v>
      </c>
      <c r="O114" s="55">
        <v>0</v>
      </c>
      <c r="P114" s="54">
        <v>0</v>
      </c>
      <c r="Q114" s="53">
        <f t="shared" si="15"/>
        <v>200</v>
      </c>
    </row>
    <row r="115" spans="1:19" s="30" customFormat="1" ht="12.75">
      <c r="A115" s="175"/>
      <c r="B115" s="179"/>
      <c r="C115" s="131"/>
      <c r="D115" s="68"/>
      <c r="E115" s="79" t="s">
        <v>29</v>
      </c>
      <c r="F115" s="46">
        <f t="shared" ref="F115:P115" si="25">SUM(F111:F114)</f>
        <v>0</v>
      </c>
      <c r="G115" s="49">
        <f t="shared" si="25"/>
        <v>0</v>
      </c>
      <c r="H115" s="46">
        <f t="shared" si="25"/>
        <v>1507</v>
      </c>
      <c r="I115" s="49">
        <f t="shared" si="25"/>
        <v>1343</v>
      </c>
      <c r="J115" s="46">
        <f t="shared" si="25"/>
        <v>2613</v>
      </c>
      <c r="K115" s="49">
        <f t="shared" si="25"/>
        <v>4482</v>
      </c>
      <c r="L115" s="46">
        <f t="shared" si="25"/>
        <v>5844</v>
      </c>
      <c r="M115" s="49">
        <f t="shared" si="25"/>
        <v>1462</v>
      </c>
      <c r="N115" s="46">
        <f t="shared" si="25"/>
        <v>0</v>
      </c>
      <c r="O115" s="49">
        <f t="shared" si="25"/>
        <v>0</v>
      </c>
      <c r="P115" s="46">
        <f t="shared" si="25"/>
        <v>4080</v>
      </c>
      <c r="Q115" s="45">
        <f t="shared" si="15"/>
        <v>21331</v>
      </c>
    </row>
    <row r="116" spans="1:19" s="30" customFormat="1" ht="12.75">
      <c r="A116" s="175"/>
      <c r="B116" s="179"/>
      <c r="C116" s="78" t="s">
        <v>26</v>
      </c>
      <c r="D116" s="86"/>
      <c r="E116" s="77" t="s">
        <v>32</v>
      </c>
      <c r="F116" s="114">
        <v>0</v>
      </c>
      <c r="G116" s="113">
        <v>0</v>
      </c>
      <c r="H116" s="62">
        <v>0</v>
      </c>
      <c r="I116" s="63">
        <v>0</v>
      </c>
      <c r="J116" s="62">
        <v>120</v>
      </c>
      <c r="K116" s="63">
        <v>0</v>
      </c>
      <c r="L116" s="62">
        <v>0</v>
      </c>
      <c r="M116" s="63">
        <v>0</v>
      </c>
      <c r="N116" s="62">
        <v>0</v>
      </c>
      <c r="O116" s="63">
        <v>0</v>
      </c>
      <c r="P116" s="62">
        <v>0</v>
      </c>
      <c r="Q116" s="61">
        <f t="shared" si="15"/>
        <v>120</v>
      </c>
    </row>
    <row r="117" spans="1:19" s="30" customFormat="1" ht="12.75">
      <c r="A117" s="175"/>
      <c r="B117" s="179"/>
      <c r="C117" s="123"/>
      <c r="D117" s="122"/>
      <c r="E117" s="56" t="s">
        <v>33</v>
      </c>
      <c r="F117" s="111">
        <v>0</v>
      </c>
      <c r="G117" s="110">
        <v>0</v>
      </c>
      <c r="H117" s="54">
        <v>400</v>
      </c>
      <c r="I117" s="55">
        <v>1105</v>
      </c>
      <c r="J117" s="54">
        <v>415</v>
      </c>
      <c r="K117" s="55">
        <v>2321.5</v>
      </c>
      <c r="L117" s="54">
        <v>380</v>
      </c>
      <c r="M117" s="55">
        <v>733</v>
      </c>
      <c r="N117" s="54">
        <v>0</v>
      </c>
      <c r="O117" s="55">
        <v>0</v>
      </c>
      <c r="P117" s="54">
        <v>382.5</v>
      </c>
      <c r="Q117" s="53">
        <f t="shared" si="15"/>
        <v>5737</v>
      </c>
    </row>
    <row r="118" spans="1:19" s="30" customFormat="1" ht="12.75">
      <c r="A118" s="175"/>
      <c r="B118" s="179"/>
      <c r="C118" s="123"/>
      <c r="D118" s="122"/>
      <c r="E118" s="56" t="s">
        <v>34</v>
      </c>
      <c r="F118" s="111">
        <v>0</v>
      </c>
      <c r="G118" s="110">
        <v>0</v>
      </c>
      <c r="H118" s="54">
        <v>0</v>
      </c>
      <c r="I118" s="55">
        <v>0</v>
      </c>
      <c r="J118" s="54">
        <v>0</v>
      </c>
      <c r="K118" s="55">
        <v>0</v>
      </c>
      <c r="L118" s="54">
        <v>0</v>
      </c>
      <c r="M118" s="55">
        <v>0</v>
      </c>
      <c r="N118" s="54">
        <v>0</v>
      </c>
      <c r="O118" s="55">
        <v>0</v>
      </c>
      <c r="P118" s="54">
        <v>0</v>
      </c>
      <c r="Q118" s="53">
        <f t="shared" si="15"/>
        <v>0</v>
      </c>
      <c r="S118" s="126"/>
    </row>
    <row r="119" spans="1:19" s="30" customFormat="1" ht="12.75">
      <c r="A119" s="175"/>
      <c r="B119" s="179"/>
      <c r="C119" s="123"/>
      <c r="D119" s="122"/>
      <c r="E119" s="56" t="s">
        <v>35</v>
      </c>
      <c r="F119" s="111">
        <v>0</v>
      </c>
      <c r="G119" s="110">
        <v>0</v>
      </c>
      <c r="H119" s="54">
        <v>40</v>
      </c>
      <c r="I119" s="55">
        <v>0</v>
      </c>
      <c r="J119" s="54">
        <v>35</v>
      </c>
      <c r="K119" s="55">
        <v>180</v>
      </c>
      <c r="L119" s="54">
        <v>15</v>
      </c>
      <c r="M119" s="55">
        <v>65</v>
      </c>
      <c r="N119" s="54">
        <v>0</v>
      </c>
      <c r="O119" s="55">
        <v>0</v>
      </c>
      <c r="P119" s="54">
        <v>0</v>
      </c>
      <c r="Q119" s="53">
        <f t="shared" si="15"/>
        <v>335</v>
      </c>
      <c r="S119" s="126"/>
    </row>
    <row r="120" spans="1:19" s="30" customFormat="1" ht="12.75">
      <c r="A120" s="175"/>
      <c r="B120" s="179"/>
      <c r="C120" s="130"/>
      <c r="D120" s="59"/>
      <c r="E120" s="129" t="s">
        <v>29</v>
      </c>
      <c r="F120" s="46">
        <f t="shared" ref="F120:P120" si="26">SUM(F116:F119)</f>
        <v>0</v>
      </c>
      <c r="G120" s="49">
        <f t="shared" si="26"/>
        <v>0</v>
      </c>
      <c r="H120" s="46">
        <f t="shared" si="26"/>
        <v>440</v>
      </c>
      <c r="I120" s="49">
        <f t="shared" si="26"/>
        <v>1105</v>
      </c>
      <c r="J120" s="46">
        <f t="shared" si="26"/>
        <v>570</v>
      </c>
      <c r="K120" s="49">
        <f t="shared" si="26"/>
        <v>2501.5</v>
      </c>
      <c r="L120" s="46">
        <f t="shared" si="26"/>
        <v>395</v>
      </c>
      <c r="M120" s="49">
        <f t="shared" si="26"/>
        <v>798</v>
      </c>
      <c r="N120" s="46">
        <f t="shared" si="26"/>
        <v>0</v>
      </c>
      <c r="O120" s="49">
        <f t="shared" si="26"/>
        <v>0</v>
      </c>
      <c r="P120" s="46">
        <f t="shared" si="26"/>
        <v>382.5</v>
      </c>
      <c r="Q120" s="61">
        <f t="shared" si="15"/>
        <v>6192</v>
      </c>
      <c r="S120" s="126"/>
    </row>
    <row r="121" spans="1:19" s="30" customFormat="1" ht="12.75">
      <c r="A121" s="175"/>
      <c r="B121" s="179"/>
      <c r="C121" s="128" t="s">
        <v>27</v>
      </c>
      <c r="D121" s="127"/>
      <c r="E121" s="77" t="s">
        <v>32</v>
      </c>
      <c r="F121" s="116">
        <v>0</v>
      </c>
      <c r="G121" s="115">
        <v>0</v>
      </c>
      <c r="H121" s="71">
        <v>0</v>
      </c>
      <c r="I121" s="72">
        <v>0</v>
      </c>
      <c r="J121" s="71">
        <v>117</v>
      </c>
      <c r="K121" s="72">
        <v>0</v>
      </c>
      <c r="L121" s="71">
        <v>0</v>
      </c>
      <c r="M121" s="72">
        <v>0</v>
      </c>
      <c r="N121" s="71">
        <v>0</v>
      </c>
      <c r="O121" s="72">
        <v>0</v>
      </c>
      <c r="P121" s="71">
        <v>0</v>
      </c>
      <c r="Q121" s="70">
        <f t="shared" si="15"/>
        <v>117</v>
      </c>
      <c r="S121" s="126"/>
    </row>
    <row r="122" spans="1:19" s="30" customFormat="1" ht="13.5" customHeight="1">
      <c r="A122" s="175"/>
      <c r="B122" s="179"/>
      <c r="C122" s="123"/>
      <c r="D122" s="122"/>
      <c r="E122" s="56" t="s">
        <v>33</v>
      </c>
      <c r="F122" s="111">
        <v>0</v>
      </c>
      <c r="G122" s="110">
        <v>0</v>
      </c>
      <c r="H122" s="54">
        <v>210</v>
      </c>
      <c r="I122" s="55">
        <v>82</v>
      </c>
      <c r="J122" s="54">
        <v>119</v>
      </c>
      <c r="K122" s="55">
        <v>81</v>
      </c>
      <c r="L122" s="54">
        <v>305</v>
      </c>
      <c r="M122" s="55">
        <v>0</v>
      </c>
      <c r="N122" s="54">
        <v>0</v>
      </c>
      <c r="O122" s="55">
        <v>0</v>
      </c>
      <c r="P122" s="54">
        <v>0</v>
      </c>
      <c r="Q122" s="53">
        <f t="shared" si="15"/>
        <v>797</v>
      </c>
      <c r="S122" s="125"/>
    </row>
    <row r="123" spans="1:19" s="30" customFormat="1" ht="12.75">
      <c r="A123" s="175"/>
      <c r="B123" s="179"/>
      <c r="C123" s="58"/>
      <c r="D123" s="57"/>
      <c r="E123" s="56" t="s">
        <v>34</v>
      </c>
      <c r="F123" s="111">
        <v>0</v>
      </c>
      <c r="G123" s="110">
        <v>0</v>
      </c>
      <c r="H123" s="54">
        <v>0</v>
      </c>
      <c r="I123" s="55">
        <v>0</v>
      </c>
      <c r="J123" s="54">
        <v>0</v>
      </c>
      <c r="K123" s="55">
        <v>0</v>
      </c>
      <c r="L123" s="54">
        <v>0</v>
      </c>
      <c r="M123" s="55">
        <v>0</v>
      </c>
      <c r="N123" s="54">
        <v>0</v>
      </c>
      <c r="O123" s="55">
        <v>0</v>
      </c>
      <c r="P123" s="54">
        <v>0</v>
      </c>
      <c r="Q123" s="53">
        <f t="shared" si="15"/>
        <v>0</v>
      </c>
      <c r="S123" s="124"/>
    </row>
    <row r="124" spans="1:19" s="30" customFormat="1" ht="12.75">
      <c r="A124" s="175"/>
      <c r="B124" s="179"/>
      <c r="C124" s="58"/>
      <c r="D124" s="57"/>
      <c r="E124" s="56" t="s">
        <v>35</v>
      </c>
      <c r="F124" s="111">
        <v>0</v>
      </c>
      <c r="G124" s="110">
        <v>0</v>
      </c>
      <c r="H124" s="54">
        <v>0</v>
      </c>
      <c r="I124" s="55">
        <v>0</v>
      </c>
      <c r="J124" s="54">
        <v>0</v>
      </c>
      <c r="K124" s="55">
        <v>0</v>
      </c>
      <c r="L124" s="54">
        <v>0</v>
      </c>
      <c r="M124" s="55">
        <v>0</v>
      </c>
      <c r="N124" s="54">
        <v>0</v>
      </c>
      <c r="O124" s="55">
        <v>0</v>
      </c>
      <c r="P124" s="54">
        <v>0</v>
      </c>
      <c r="Q124" s="53">
        <f t="shared" si="15"/>
        <v>0</v>
      </c>
      <c r="S124" s="124"/>
    </row>
    <row r="125" spans="1:19" s="30" customFormat="1" ht="12.75">
      <c r="A125" s="175"/>
      <c r="B125" s="179"/>
      <c r="C125" s="109"/>
      <c r="D125" s="68"/>
      <c r="E125" s="79" t="s">
        <v>29</v>
      </c>
      <c r="F125" s="46">
        <f t="shared" ref="F125:P125" si="27">SUM(F121:F124)</f>
        <v>0</v>
      </c>
      <c r="G125" s="49">
        <f t="shared" si="27"/>
        <v>0</v>
      </c>
      <c r="H125" s="46">
        <f t="shared" si="27"/>
        <v>210</v>
      </c>
      <c r="I125" s="49">
        <f t="shared" si="27"/>
        <v>82</v>
      </c>
      <c r="J125" s="46">
        <f t="shared" si="27"/>
        <v>236</v>
      </c>
      <c r="K125" s="49">
        <f t="shared" si="27"/>
        <v>81</v>
      </c>
      <c r="L125" s="46">
        <f t="shared" si="27"/>
        <v>305</v>
      </c>
      <c r="M125" s="49">
        <f t="shared" si="27"/>
        <v>0</v>
      </c>
      <c r="N125" s="46">
        <f t="shared" si="27"/>
        <v>0</v>
      </c>
      <c r="O125" s="49">
        <f t="shared" si="27"/>
        <v>0</v>
      </c>
      <c r="P125" s="46">
        <f t="shared" si="27"/>
        <v>0</v>
      </c>
      <c r="Q125" s="45">
        <f t="shared" si="15"/>
        <v>914</v>
      </c>
      <c r="S125" s="33"/>
    </row>
    <row r="126" spans="1:19" s="30" customFormat="1" ht="12.75">
      <c r="A126" s="175"/>
      <c r="B126" s="179"/>
      <c r="C126" s="123" t="s">
        <v>28</v>
      </c>
      <c r="D126" s="122"/>
      <c r="E126" s="121" t="s">
        <v>32</v>
      </c>
      <c r="F126" s="116">
        <v>0</v>
      </c>
      <c r="G126" s="115">
        <v>0</v>
      </c>
      <c r="H126" s="71">
        <v>56.700000762939453</v>
      </c>
      <c r="I126" s="72">
        <v>133</v>
      </c>
      <c r="J126" s="71">
        <v>0</v>
      </c>
      <c r="K126" s="72">
        <v>0</v>
      </c>
      <c r="L126" s="71">
        <v>0</v>
      </c>
      <c r="M126" s="72">
        <v>0</v>
      </c>
      <c r="N126" s="71">
        <v>0</v>
      </c>
      <c r="O126" s="72">
        <v>0</v>
      </c>
      <c r="P126" s="71">
        <v>0</v>
      </c>
      <c r="Q126" s="70">
        <f t="shared" si="15"/>
        <v>189.70000076293945</v>
      </c>
    </row>
    <row r="127" spans="1:19" s="30" customFormat="1" ht="12.75">
      <c r="A127" s="175"/>
      <c r="B127" s="179"/>
      <c r="C127" s="58"/>
      <c r="D127" s="57"/>
      <c r="E127" s="56" t="s">
        <v>33</v>
      </c>
      <c r="F127" s="111">
        <v>0</v>
      </c>
      <c r="G127" s="110">
        <v>50</v>
      </c>
      <c r="H127" s="54">
        <v>384</v>
      </c>
      <c r="I127" s="55">
        <v>1515</v>
      </c>
      <c r="J127" s="54">
        <v>3439</v>
      </c>
      <c r="K127" s="55">
        <v>4928.5</v>
      </c>
      <c r="L127" s="54">
        <v>7434</v>
      </c>
      <c r="M127" s="55">
        <v>4223</v>
      </c>
      <c r="N127" s="54">
        <v>190</v>
      </c>
      <c r="O127" s="55">
        <v>0</v>
      </c>
      <c r="P127" s="54">
        <v>0</v>
      </c>
      <c r="Q127" s="53">
        <f t="shared" si="15"/>
        <v>22163.5</v>
      </c>
    </row>
    <row r="128" spans="1:19" s="30" customFormat="1" ht="12.75">
      <c r="A128" s="175"/>
      <c r="B128" s="179"/>
      <c r="C128" s="58"/>
      <c r="D128" s="57"/>
      <c r="E128" s="56" t="s">
        <v>34</v>
      </c>
      <c r="F128" s="111">
        <v>0</v>
      </c>
      <c r="G128" s="110">
        <v>0</v>
      </c>
      <c r="H128" s="54">
        <v>0</v>
      </c>
      <c r="I128" s="55">
        <v>0</v>
      </c>
      <c r="J128" s="54">
        <v>0</v>
      </c>
      <c r="K128" s="55">
        <v>0</v>
      </c>
      <c r="L128" s="54">
        <v>0</v>
      </c>
      <c r="M128" s="55">
        <v>0</v>
      </c>
      <c r="N128" s="54">
        <v>0</v>
      </c>
      <c r="O128" s="55">
        <v>0</v>
      </c>
      <c r="P128" s="54">
        <v>0</v>
      </c>
      <c r="Q128" s="53">
        <f t="shared" si="15"/>
        <v>0</v>
      </c>
    </row>
    <row r="129" spans="1:18" s="30" customFormat="1" ht="12.75">
      <c r="A129" s="175"/>
      <c r="B129" s="179"/>
      <c r="C129" s="58"/>
      <c r="D129" s="57"/>
      <c r="E129" s="56" t="s">
        <v>35</v>
      </c>
      <c r="F129" s="111">
        <v>0</v>
      </c>
      <c r="G129" s="110">
        <v>0</v>
      </c>
      <c r="H129" s="54">
        <v>0</v>
      </c>
      <c r="I129" s="55">
        <v>0</v>
      </c>
      <c r="J129" s="54">
        <v>0</v>
      </c>
      <c r="K129" s="55">
        <v>37</v>
      </c>
      <c r="L129" s="54">
        <v>41</v>
      </c>
      <c r="M129" s="55">
        <v>70</v>
      </c>
      <c r="N129" s="54">
        <v>0</v>
      </c>
      <c r="O129" s="55">
        <v>0</v>
      </c>
      <c r="P129" s="54">
        <v>0</v>
      </c>
      <c r="Q129" s="53">
        <f t="shared" si="15"/>
        <v>148</v>
      </c>
    </row>
    <row r="130" spans="1:18" s="30" customFormat="1" ht="12.75">
      <c r="A130" s="175"/>
      <c r="B130" s="179"/>
      <c r="C130" s="109"/>
      <c r="D130" s="68"/>
      <c r="E130" s="79" t="s">
        <v>29</v>
      </c>
      <c r="F130" s="46">
        <f t="shared" ref="F130:P130" si="28">SUM(F126:F129)</f>
        <v>0</v>
      </c>
      <c r="G130" s="49">
        <f t="shared" si="28"/>
        <v>50</v>
      </c>
      <c r="H130" s="46">
        <f t="shared" si="28"/>
        <v>440.70000076293945</v>
      </c>
      <c r="I130" s="49">
        <f t="shared" si="28"/>
        <v>1648</v>
      </c>
      <c r="J130" s="46">
        <f t="shared" si="28"/>
        <v>3439</v>
      </c>
      <c r="K130" s="49">
        <f t="shared" si="28"/>
        <v>4965.5</v>
      </c>
      <c r="L130" s="46">
        <f t="shared" si="28"/>
        <v>7475</v>
      </c>
      <c r="M130" s="49">
        <f t="shared" si="28"/>
        <v>4293</v>
      </c>
      <c r="N130" s="46">
        <f t="shared" si="28"/>
        <v>190</v>
      </c>
      <c r="O130" s="49">
        <f t="shared" si="28"/>
        <v>0</v>
      </c>
      <c r="P130" s="46">
        <f t="shared" si="28"/>
        <v>0</v>
      </c>
      <c r="Q130" s="45">
        <f t="shared" si="15"/>
        <v>22501.200000762939</v>
      </c>
    </row>
    <row r="131" spans="1:18" s="30" customFormat="1" ht="12.75">
      <c r="A131" s="175"/>
      <c r="B131" s="180"/>
      <c r="C131" s="120"/>
      <c r="D131" s="119"/>
      <c r="E131" s="118"/>
      <c r="F131" s="116">
        <f t="shared" ref="F131:P131" si="29">F90+F95+F100+F105+F110+F115+F120+F125+F130</f>
        <v>0</v>
      </c>
      <c r="G131" s="116">
        <f t="shared" si="29"/>
        <v>1103</v>
      </c>
      <c r="H131" s="116">
        <f t="shared" si="29"/>
        <v>8891.4000015258789</v>
      </c>
      <c r="I131" s="116">
        <f t="shared" si="29"/>
        <v>21968.60009765625</v>
      </c>
      <c r="J131" s="116">
        <f t="shared" si="29"/>
        <v>46447.900238037109</v>
      </c>
      <c r="K131" s="116">
        <f t="shared" si="29"/>
        <v>57899.599464416504</v>
      </c>
      <c r="L131" s="116">
        <f t="shared" si="29"/>
        <v>50526.69921875</v>
      </c>
      <c r="M131" s="116">
        <f t="shared" si="29"/>
        <v>26424.099838256829</v>
      </c>
      <c r="N131" s="116">
        <f t="shared" si="29"/>
        <v>350</v>
      </c>
      <c r="O131" s="116">
        <f t="shared" si="29"/>
        <v>0</v>
      </c>
      <c r="P131" s="116">
        <f t="shared" si="29"/>
        <v>22828.299987792969</v>
      </c>
      <c r="Q131" s="70">
        <f t="shared" si="15"/>
        <v>236439.59884643555</v>
      </c>
    </row>
    <row r="132" spans="1:18" s="30" customFormat="1" ht="12.75">
      <c r="A132" s="175"/>
      <c r="B132" s="181" t="s">
        <v>7</v>
      </c>
      <c r="C132" s="85" t="s">
        <v>37</v>
      </c>
      <c r="D132" s="117"/>
      <c r="E132" s="73" t="s">
        <v>32</v>
      </c>
      <c r="F132" s="116">
        <v>0</v>
      </c>
      <c r="G132" s="115">
        <v>0</v>
      </c>
      <c r="H132" s="71">
        <v>303</v>
      </c>
      <c r="I132" s="72">
        <v>930</v>
      </c>
      <c r="J132" s="71">
        <v>1548</v>
      </c>
      <c r="K132" s="72">
        <v>2000</v>
      </c>
      <c r="L132" s="71">
        <v>317</v>
      </c>
      <c r="M132" s="72">
        <v>0</v>
      </c>
      <c r="N132" s="71">
        <v>0</v>
      </c>
      <c r="O132" s="72">
        <v>0</v>
      </c>
      <c r="P132" s="71">
        <v>0</v>
      </c>
      <c r="Q132" s="70">
        <f t="shared" si="15"/>
        <v>5098</v>
      </c>
    </row>
    <row r="133" spans="1:18" s="30" customFormat="1" ht="12.75">
      <c r="A133" s="175"/>
      <c r="B133" s="182"/>
      <c r="C133" s="58"/>
      <c r="D133" s="57"/>
      <c r="E133" s="56" t="s">
        <v>33</v>
      </c>
      <c r="F133" s="111">
        <v>0</v>
      </c>
      <c r="G133" s="110">
        <v>55</v>
      </c>
      <c r="H133" s="54">
        <v>537</v>
      </c>
      <c r="I133" s="55">
        <v>1307</v>
      </c>
      <c r="J133" s="54">
        <v>3157</v>
      </c>
      <c r="K133" s="55">
        <v>5630</v>
      </c>
      <c r="L133" s="54">
        <v>6622</v>
      </c>
      <c r="M133" s="55">
        <v>2673</v>
      </c>
      <c r="N133" s="54">
        <v>50</v>
      </c>
      <c r="O133" s="55">
        <v>0</v>
      </c>
      <c r="P133" s="54">
        <v>0</v>
      </c>
      <c r="Q133" s="53">
        <f t="shared" si="15"/>
        <v>20031</v>
      </c>
    </row>
    <row r="134" spans="1:18" s="30" customFormat="1" ht="12.75">
      <c r="A134" s="175"/>
      <c r="B134" s="182"/>
      <c r="C134" s="58"/>
      <c r="D134" s="57"/>
      <c r="E134" s="56" t="s">
        <v>34</v>
      </c>
      <c r="F134" s="111">
        <v>0</v>
      </c>
      <c r="G134" s="110">
        <v>0</v>
      </c>
      <c r="H134" s="54">
        <v>0</v>
      </c>
      <c r="I134" s="55">
        <v>0</v>
      </c>
      <c r="J134" s="54">
        <v>0</v>
      </c>
      <c r="K134" s="55">
        <v>0</v>
      </c>
      <c r="L134" s="54">
        <v>0</v>
      </c>
      <c r="M134" s="55">
        <v>0</v>
      </c>
      <c r="N134" s="54">
        <v>0</v>
      </c>
      <c r="O134" s="55">
        <v>0</v>
      </c>
      <c r="P134" s="54">
        <v>0</v>
      </c>
      <c r="Q134" s="53">
        <f t="shared" si="15"/>
        <v>0</v>
      </c>
    </row>
    <row r="135" spans="1:18" s="30" customFormat="1" ht="12.75">
      <c r="A135" s="175"/>
      <c r="B135" s="182"/>
      <c r="C135" s="58"/>
      <c r="D135" s="57"/>
      <c r="E135" s="56" t="s">
        <v>35</v>
      </c>
      <c r="F135" s="111">
        <v>0</v>
      </c>
      <c r="G135" s="110">
        <v>17</v>
      </c>
      <c r="H135" s="54">
        <v>88</v>
      </c>
      <c r="I135" s="55">
        <v>176</v>
      </c>
      <c r="J135" s="54">
        <v>932</v>
      </c>
      <c r="K135" s="55">
        <v>888</v>
      </c>
      <c r="L135" s="54">
        <v>934</v>
      </c>
      <c r="M135" s="55">
        <v>913</v>
      </c>
      <c r="N135" s="54">
        <v>32</v>
      </c>
      <c r="O135" s="55">
        <v>0</v>
      </c>
      <c r="P135" s="54">
        <v>0</v>
      </c>
      <c r="Q135" s="53">
        <f t="shared" si="15"/>
        <v>3980</v>
      </c>
    </row>
    <row r="136" spans="1:18" s="30" customFormat="1" ht="12.75">
      <c r="A136" s="175"/>
      <c r="B136" s="182"/>
      <c r="C136" s="58"/>
      <c r="D136" s="59"/>
      <c r="E136" s="64" t="s">
        <v>29</v>
      </c>
      <c r="F136" s="46">
        <f t="shared" ref="F136:P136" si="30">SUM(F132:F135)</f>
        <v>0</v>
      </c>
      <c r="G136" s="49">
        <f t="shared" si="30"/>
        <v>72</v>
      </c>
      <c r="H136" s="46">
        <f t="shared" si="30"/>
        <v>928</v>
      </c>
      <c r="I136" s="49">
        <f t="shared" si="30"/>
        <v>2413</v>
      </c>
      <c r="J136" s="46">
        <f t="shared" si="30"/>
        <v>5637</v>
      </c>
      <c r="K136" s="49">
        <f t="shared" si="30"/>
        <v>8518</v>
      </c>
      <c r="L136" s="46">
        <f t="shared" si="30"/>
        <v>7873</v>
      </c>
      <c r="M136" s="49">
        <f t="shared" si="30"/>
        <v>3586</v>
      </c>
      <c r="N136" s="46">
        <f t="shared" si="30"/>
        <v>82</v>
      </c>
      <c r="O136" s="49">
        <f t="shared" si="30"/>
        <v>0</v>
      </c>
      <c r="P136" s="46">
        <f t="shared" si="30"/>
        <v>0</v>
      </c>
      <c r="Q136" s="61">
        <f t="shared" ref="Q136:Q199" si="31">SUM(F136:P136)</f>
        <v>29109</v>
      </c>
    </row>
    <row r="137" spans="1:18" s="30" customFormat="1" ht="12.75">
      <c r="A137" s="175"/>
      <c r="B137" s="182"/>
      <c r="C137" s="85" t="s">
        <v>38</v>
      </c>
      <c r="D137" s="117"/>
      <c r="E137" s="73" t="s">
        <v>32</v>
      </c>
      <c r="F137" s="116">
        <v>0</v>
      </c>
      <c r="G137" s="115">
        <v>148</v>
      </c>
      <c r="H137" s="71">
        <v>184</v>
      </c>
      <c r="I137" s="72">
        <v>1032</v>
      </c>
      <c r="J137" s="71">
        <v>3218</v>
      </c>
      <c r="K137" s="72">
        <v>5972</v>
      </c>
      <c r="L137" s="71">
        <v>1359</v>
      </c>
      <c r="M137" s="72">
        <v>0</v>
      </c>
      <c r="N137" s="71">
        <v>0</v>
      </c>
      <c r="O137" s="72">
        <v>0</v>
      </c>
      <c r="P137" s="71">
        <v>353</v>
      </c>
      <c r="Q137" s="70">
        <f t="shared" si="31"/>
        <v>12266</v>
      </c>
    </row>
    <row r="138" spans="1:18" s="30" customFormat="1" ht="12.75">
      <c r="A138" s="175"/>
      <c r="B138" s="182"/>
      <c r="C138" s="60"/>
      <c r="D138" s="59"/>
      <c r="E138" s="56" t="s">
        <v>33</v>
      </c>
      <c r="F138" s="111">
        <v>0</v>
      </c>
      <c r="G138" s="110">
        <v>81</v>
      </c>
      <c r="H138" s="54">
        <v>291</v>
      </c>
      <c r="I138" s="55">
        <v>3045</v>
      </c>
      <c r="J138" s="54">
        <v>9063.5</v>
      </c>
      <c r="K138" s="55">
        <v>9081</v>
      </c>
      <c r="L138" s="54">
        <v>8615.7001953125</v>
      </c>
      <c r="M138" s="55">
        <v>4210</v>
      </c>
      <c r="N138" s="54">
        <v>60</v>
      </c>
      <c r="O138" s="55">
        <v>0</v>
      </c>
      <c r="P138" s="54">
        <v>0</v>
      </c>
      <c r="Q138" s="53">
        <f t="shared" si="31"/>
        <v>34447.2001953125</v>
      </c>
    </row>
    <row r="139" spans="1:18" s="30" customFormat="1" ht="12.75">
      <c r="A139" s="175"/>
      <c r="B139" s="182"/>
      <c r="C139" s="60"/>
      <c r="D139" s="59"/>
      <c r="E139" s="56" t="s">
        <v>34</v>
      </c>
      <c r="F139" s="111">
        <v>0</v>
      </c>
      <c r="G139" s="110">
        <v>0</v>
      </c>
      <c r="H139" s="54">
        <v>0</v>
      </c>
      <c r="I139" s="55">
        <v>0</v>
      </c>
      <c r="J139" s="54">
        <v>0</v>
      </c>
      <c r="K139" s="55">
        <v>0</v>
      </c>
      <c r="L139" s="54">
        <v>0</v>
      </c>
      <c r="M139" s="55">
        <v>0</v>
      </c>
      <c r="N139" s="54">
        <v>0</v>
      </c>
      <c r="O139" s="55">
        <v>0</v>
      </c>
      <c r="P139" s="54">
        <v>0</v>
      </c>
      <c r="Q139" s="53">
        <f t="shared" si="31"/>
        <v>0</v>
      </c>
    </row>
    <row r="140" spans="1:18" s="30" customFormat="1" ht="12.75">
      <c r="A140" s="175"/>
      <c r="B140" s="182"/>
      <c r="C140" s="60"/>
      <c r="D140" s="59"/>
      <c r="E140" s="56" t="s">
        <v>35</v>
      </c>
      <c r="F140" s="111">
        <v>0</v>
      </c>
      <c r="G140" s="110">
        <v>0</v>
      </c>
      <c r="H140" s="54">
        <v>385</v>
      </c>
      <c r="I140" s="55">
        <v>459</v>
      </c>
      <c r="J140" s="54">
        <v>1193</v>
      </c>
      <c r="K140" s="55">
        <v>1602</v>
      </c>
      <c r="L140" s="54">
        <v>1814</v>
      </c>
      <c r="M140" s="55">
        <v>796</v>
      </c>
      <c r="N140" s="54">
        <v>44</v>
      </c>
      <c r="O140" s="55">
        <v>0</v>
      </c>
      <c r="P140" s="54">
        <v>0</v>
      </c>
      <c r="Q140" s="53">
        <f t="shared" si="31"/>
        <v>6293</v>
      </c>
    </row>
    <row r="141" spans="1:18" s="30" customFormat="1" ht="12.75">
      <c r="A141" s="175"/>
      <c r="B141" s="182"/>
      <c r="C141" s="80"/>
      <c r="D141" s="68"/>
      <c r="E141" s="79" t="s">
        <v>29</v>
      </c>
      <c r="F141" s="46">
        <f t="shared" ref="F141:P141" si="32">SUM(F137:F140)</f>
        <v>0</v>
      </c>
      <c r="G141" s="49">
        <f t="shared" si="32"/>
        <v>229</v>
      </c>
      <c r="H141" s="46">
        <f t="shared" si="32"/>
        <v>860</v>
      </c>
      <c r="I141" s="49">
        <f t="shared" si="32"/>
        <v>4536</v>
      </c>
      <c r="J141" s="46">
        <f t="shared" si="32"/>
        <v>13474.5</v>
      </c>
      <c r="K141" s="49">
        <f t="shared" si="32"/>
        <v>16655</v>
      </c>
      <c r="L141" s="46">
        <f t="shared" si="32"/>
        <v>11788.7001953125</v>
      </c>
      <c r="M141" s="49">
        <f t="shared" si="32"/>
        <v>5006</v>
      </c>
      <c r="N141" s="46">
        <f t="shared" si="32"/>
        <v>104</v>
      </c>
      <c r="O141" s="49">
        <f t="shared" si="32"/>
        <v>0</v>
      </c>
      <c r="P141" s="46">
        <f t="shared" si="32"/>
        <v>353</v>
      </c>
      <c r="Q141" s="45">
        <f t="shared" si="31"/>
        <v>53006.2001953125</v>
      </c>
    </row>
    <row r="142" spans="1:18" s="30" customFormat="1" ht="12.75">
      <c r="A142" s="175"/>
      <c r="B142" s="182"/>
      <c r="C142" s="60" t="s">
        <v>39</v>
      </c>
      <c r="D142" s="59"/>
      <c r="E142" s="64" t="s">
        <v>32</v>
      </c>
      <c r="F142" s="114">
        <v>0</v>
      </c>
      <c r="G142" s="113">
        <v>0</v>
      </c>
      <c r="H142" s="62">
        <v>896</v>
      </c>
      <c r="I142" s="63">
        <v>184</v>
      </c>
      <c r="J142" s="62">
        <v>4451</v>
      </c>
      <c r="K142" s="63">
        <v>2623</v>
      </c>
      <c r="L142" s="62">
        <v>154</v>
      </c>
      <c r="M142" s="63">
        <v>0</v>
      </c>
      <c r="N142" s="62">
        <v>0</v>
      </c>
      <c r="O142" s="63">
        <v>0</v>
      </c>
      <c r="P142" s="62">
        <v>290</v>
      </c>
      <c r="Q142" s="61">
        <f t="shared" si="31"/>
        <v>8598</v>
      </c>
    </row>
    <row r="143" spans="1:18" s="30" customFormat="1" ht="12.75">
      <c r="A143" s="175"/>
      <c r="B143" s="182"/>
      <c r="C143" s="58"/>
      <c r="D143" s="57"/>
      <c r="E143" s="56" t="s">
        <v>33</v>
      </c>
      <c r="F143" s="111">
        <v>0</v>
      </c>
      <c r="G143" s="110">
        <v>0</v>
      </c>
      <c r="H143" s="54">
        <v>829</v>
      </c>
      <c r="I143" s="55">
        <v>1390.5</v>
      </c>
      <c r="J143" s="54">
        <v>6356.5</v>
      </c>
      <c r="K143" s="55">
        <v>7054</v>
      </c>
      <c r="L143" s="54">
        <v>5294.89990234375</v>
      </c>
      <c r="M143" s="55">
        <v>2920.5</v>
      </c>
      <c r="N143" s="54">
        <v>78</v>
      </c>
      <c r="O143" s="55">
        <v>0</v>
      </c>
      <c r="P143" s="54">
        <v>385</v>
      </c>
      <c r="Q143" s="53">
        <f t="shared" si="31"/>
        <v>24308.39990234375</v>
      </c>
    </row>
    <row r="144" spans="1:18" s="30" customFormat="1" ht="12.75">
      <c r="A144" s="175"/>
      <c r="B144" s="182"/>
      <c r="C144" s="58"/>
      <c r="D144" s="57"/>
      <c r="E144" s="56" t="s">
        <v>34</v>
      </c>
      <c r="F144" s="111">
        <v>0</v>
      </c>
      <c r="G144" s="110">
        <v>0</v>
      </c>
      <c r="H144" s="54">
        <v>0</v>
      </c>
      <c r="I144" s="55">
        <v>0</v>
      </c>
      <c r="J144" s="54">
        <v>0</v>
      </c>
      <c r="K144" s="55">
        <v>0</v>
      </c>
      <c r="L144" s="54">
        <v>0</v>
      </c>
      <c r="M144" s="55">
        <v>0</v>
      </c>
      <c r="N144" s="54">
        <v>0</v>
      </c>
      <c r="O144" s="55">
        <v>0</v>
      </c>
      <c r="P144" s="54">
        <v>0</v>
      </c>
      <c r="Q144" s="53">
        <f t="shared" si="31"/>
        <v>0</v>
      </c>
      <c r="R144" s="112"/>
    </row>
    <row r="145" spans="1:19" s="30" customFormat="1" ht="12.75">
      <c r="A145" s="175"/>
      <c r="B145" s="182"/>
      <c r="C145" s="58"/>
      <c r="D145" s="57"/>
      <c r="E145" s="56" t="s">
        <v>35</v>
      </c>
      <c r="F145" s="111">
        <v>0</v>
      </c>
      <c r="G145" s="110">
        <v>0</v>
      </c>
      <c r="H145" s="54">
        <v>54</v>
      </c>
      <c r="I145" s="55">
        <v>252</v>
      </c>
      <c r="J145" s="54">
        <v>584</v>
      </c>
      <c r="K145" s="55">
        <v>452.29998779296875</v>
      </c>
      <c r="L145" s="54">
        <v>876</v>
      </c>
      <c r="M145" s="55">
        <v>366.5</v>
      </c>
      <c r="N145" s="54">
        <v>29</v>
      </c>
      <c r="O145" s="55">
        <v>0</v>
      </c>
      <c r="P145" s="54">
        <v>0</v>
      </c>
      <c r="Q145" s="53">
        <f t="shared" si="31"/>
        <v>2613.7999877929687</v>
      </c>
    </row>
    <row r="146" spans="1:19" s="30" customFormat="1" ht="12.75">
      <c r="A146" s="175"/>
      <c r="B146" s="182"/>
      <c r="C146" s="109"/>
      <c r="D146" s="59"/>
      <c r="E146" s="108" t="s">
        <v>29</v>
      </c>
      <c r="F146" s="46">
        <f t="shared" ref="F146:P146" si="33">SUM(F142:F145)</f>
        <v>0</v>
      </c>
      <c r="G146" s="49">
        <f t="shared" si="33"/>
        <v>0</v>
      </c>
      <c r="H146" s="46">
        <f t="shared" si="33"/>
        <v>1779</v>
      </c>
      <c r="I146" s="49">
        <f t="shared" si="33"/>
        <v>1826.5</v>
      </c>
      <c r="J146" s="46">
        <f t="shared" si="33"/>
        <v>11391.5</v>
      </c>
      <c r="K146" s="49">
        <f t="shared" si="33"/>
        <v>10129.299987792969</v>
      </c>
      <c r="L146" s="46">
        <f t="shared" si="33"/>
        <v>6324.89990234375</v>
      </c>
      <c r="M146" s="49">
        <f t="shared" si="33"/>
        <v>3287</v>
      </c>
      <c r="N146" s="46">
        <f t="shared" si="33"/>
        <v>107</v>
      </c>
      <c r="O146" s="49">
        <f t="shared" si="33"/>
        <v>0</v>
      </c>
      <c r="P146" s="46">
        <f t="shared" si="33"/>
        <v>675</v>
      </c>
      <c r="Q146" s="61">
        <f t="shared" si="31"/>
        <v>35520.199890136719</v>
      </c>
    </row>
    <row r="147" spans="1:19" s="30" customFormat="1" ht="12.75">
      <c r="A147" s="175"/>
      <c r="B147" s="183"/>
      <c r="C147" s="107"/>
      <c r="D147" s="107"/>
      <c r="E147" s="107"/>
      <c r="F147" s="106">
        <f t="shared" ref="F147:P147" si="34">F136+F141+F146</f>
        <v>0</v>
      </c>
      <c r="G147" s="106">
        <f t="shared" si="34"/>
        <v>301</v>
      </c>
      <c r="H147" s="106">
        <f t="shared" si="34"/>
        <v>3567</v>
      </c>
      <c r="I147" s="106">
        <f t="shared" si="34"/>
        <v>8775.5</v>
      </c>
      <c r="J147" s="106">
        <f t="shared" si="34"/>
        <v>30503</v>
      </c>
      <c r="K147" s="106">
        <f t="shared" si="34"/>
        <v>35302.299987792969</v>
      </c>
      <c r="L147" s="106">
        <f t="shared" si="34"/>
        <v>25986.60009765625</v>
      </c>
      <c r="M147" s="106">
        <f t="shared" si="34"/>
        <v>11879</v>
      </c>
      <c r="N147" s="106">
        <f t="shared" si="34"/>
        <v>293</v>
      </c>
      <c r="O147" s="106">
        <f t="shared" si="34"/>
        <v>0</v>
      </c>
      <c r="P147" s="106">
        <f t="shared" si="34"/>
        <v>1028</v>
      </c>
      <c r="Q147" s="105">
        <f t="shared" si="31"/>
        <v>117635.40008544922</v>
      </c>
    </row>
    <row r="148" spans="1:19" s="30" customFormat="1" ht="12.75">
      <c r="A148" s="176"/>
      <c r="B148" s="184" t="s">
        <v>41</v>
      </c>
      <c r="C148" s="184"/>
      <c r="D148" s="185"/>
      <c r="E148" s="104" t="s">
        <v>32</v>
      </c>
      <c r="F148" s="103">
        <f t="shared" ref="F148:P148" si="35">F8+F13+F18+F23+F28+F33+F38+F44+F49+F54+F59+F64+F70+F75+F80+F86+F91+F96+F101+F106+F111+F116+F121+F126+F132+F137+F142</f>
        <v>0</v>
      </c>
      <c r="G148" s="103">
        <f t="shared" si="35"/>
        <v>485.79999923706055</v>
      </c>
      <c r="H148" s="103">
        <f t="shared" si="35"/>
        <v>4343.5000190734863</v>
      </c>
      <c r="I148" s="103">
        <f t="shared" si="35"/>
        <v>13516.299926757813</v>
      </c>
      <c r="J148" s="103">
        <f t="shared" si="35"/>
        <v>32340.500366210938</v>
      </c>
      <c r="K148" s="103">
        <f t="shared" si="35"/>
        <v>38355.499694824219</v>
      </c>
      <c r="L148" s="103">
        <f t="shared" si="35"/>
        <v>9077.5</v>
      </c>
      <c r="M148" s="103">
        <f t="shared" si="35"/>
        <v>14</v>
      </c>
      <c r="N148" s="103">
        <f t="shared" si="35"/>
        <v>0</v>
      </c>
      <c r="O148" s="103">
        <f t="shared" si="35"/>
        <v>0</v>
      </c>
      <c r="P148" s="103">
        <f t="shared" si="35"/>
        <v>24329.10009765625</v>
      </c>
      <c r="Q148" s="102">
        <f t="shared" si="31"/>
        <v>122462.20010375977</v>
      </c>
      <c r="R148" s="33"/>
    </row>
    <row r="149" spans="1:19" s="30" customFormat="1" ht="12.75">
      <c r="A149" s="176"/>
      <c r="B149" s="184"/>
      <c r="C149" s="184"/>
      <c r="D149" s="185"/>
      <c r="E149" s="101" t="s">
        <v>33</v>
      </c>
      <c r="F149" s="99">
        <f t="shared" ref="F149:P149" si="36">F9+F14+F19+F24+F29+F34+F39+F45+F50+F55+F60+F65+F71+F76+F81+F87+F92+F97+F102+F107+F112+F117+F122+F127+F133+F138+F143</f>
        <v>0</v>
      </c>
      <c r="G149" s="99">
        <f t="shared" si="36"/>
        <v>2245</v>
      </c>
      <c r="H149" s="99">
        <f t="shared" si="36"/>
        <v>12291.80001449585</v>
      </c>
      <c r="I149" s="99">
        <f t="shared" si="36"/>
        <v>31377.600234985352</v>
      </c>
      <c r="J149" s="99">
        <f t="shared" si="36"/>
        <v>79156.600646972656</v>
      </c>
      <c r="K149" s="99">
        <f t="shared" si="36"/>
        <v>107210.29888153076</v>
      </c>
      <c r="L149" s="99">
        <f t="shared" si="36"/>
        <v>99206.599792480469</v>
      </c>
      <c r="M149" s="99">
        <f t="shared" si="36"/>
        <v>48032.499984741211</v>
      </c>
      <c r="N149" s="99">
        <f t="shared" si="36"/>
        <v>1012</v>
      </c>
      <c r="O149" s="99">
        <f t="shared" si="36"/>
        <v>0</v>
      </c>
      <c r="P149" s="99">
        <f t="shared" si="36"/>
        <v>19585.799987792969</v>
      </c>
      <c r="Q149" s="98">
        <f t="shared" si="31"/>
        <v>400118.19954299927</v>
      </c>
      <c r="R149" s="33"/>
    </row>
    <row r="150" spans="1:19" s="30" customFormat="1" ht="12.75">
      <c r="A150" s="176"/>
      <c r="B150" s="184"/>
      <c r="C150" s="184"/>
      <c r="D150" s="185"/>
      <c r="E150" s="101" t="s">
        <v>34</v>
      </c>
      <c r="F150" s="99">
        <f t="shared" ref="F150:P150" si="37">F10+F15+F20+F25+F30+F35+F40+F46+F51+F56+F61+F66+F72+F77+F82+F88+F93+F98+F103+F108+F113+F118+F123+F128+F134+F139+F144</f>
        <v>0</v>
      </c>
      <c r="G150" s="99">
        <f t="shared" si="37"/>
        <v>0</v>
      </c>
      <c r="H150" s="99">
        <f t="shared" si="37"/>
        <v>82.900001525878906</v>
      </c>
      <c r="I150" s="99">
        <f t="shared" si="37"/>
        <v>186.29999923706055</v>
      </c>
      <c r="J150" s="99">
        <f t="shared" si="37"/>
        <v>613.19999694824219</v>
      </c>
      <c r="K150" s="99">
        <f t="shared" si="37"/>
        <v>769.5</v>
      </c>
      <c r="L150" s="99">
        <f t="shared" si="37"/>
        <v>921.60000610351562</v>
      </c>
      <c r="M150" s="99">
        <f t="shared" si="37"/>
        <v>764.29998779296875</v>
      </c>
      <c r="N150" s="99">
        <f t="shared" si="37"/>
        <v>31</v>
      </c>
      <c r="O150" s="99">
        <f t="shared" si="37"/>
        <v>0</v>
      </c>
      <c r="P150" s="99">
        <f t="shared" si="37"/>
        <v>0</v>
      </c>
      <c r="Q150" s="98">
        <f t="shared" si="31"/>
        <v>3368.799991607666</v>
      </c>
      <c r="R150" s="33"/>
    </row>
    <row r="151" spans="1:19" s="30" customFormat="1" ht="12.75">
      <c r="A151" s="176"/>
      <c r="B151" s="184"/>
      <c r="C151" s="184"/>
      <c r="D151" s="185"/>
      <c r="E151" s="100" t="s">
        <v>35</v>
      </c>
      <c r="F151" s="99">
        <f t="shared" ref="F151:P151" si="38">F11+F16+F21+F26+F31+F36+F41+F47+F52+F57+F62+F67+F73+F78+F83+F89+F94+F99+F104+F109+F114+F119+F124+F129+F135+F140+F145</f>
        <v>0</v>
      </c>
      <c r="G151" s="99">
        <f t="shared" si="38"/>
        <v>37</v>
      </c>
      <c r="H151" s="99">
        <f t="shared" si="38"/>
        <v>667</v>
      </c>
      <c r="I151" s="99">
        <f t="shared" si="38"/>
        <v>1125.4000015258789</v>
      </c>
      <c r="J151" s="99">
        <f t="shared" si="38"/>
        <v>3583.1999893188477</v>
      </c>
      <c r="K151" s="99">
        <f t="shared" si="38"/>
        <v>4516.9999847412109</v>
      </c>
      <c r="L151" s="99">
        <f t="shared" si="38"/>
        <v>6097.3999786376953</v>
      </c>
      <c r="M151" s="99">
        <f t="shared" si="38"/>
        <v>3789.1999778747559</v>
      </c>
      <c r="N151" s="99">
        <f t="shared" si="38"/>
        <v>223</v>
      </c>
      <c r="O151" s="99">
        <f t="shared" si="38"/>
        <v>0</v>
      </c>
      <c r="P151" s="99">
        <f t="shared" si="38"/>
        <v>0</v>
      </c>
      <c r="Q151" s="98">
        <f t="shared" si="31"/>
        <v>20039.199932098389</v>
      </c>
      <c r="R151" s="33"/>
    </row>
    <row r="152" spans="1:19" s="30" customFormat="1" ht="12.75">
      <c r="A152" s="176"/>
      <c r="B152" s="184"/>
      <c r="C152" s="184"/>
      <c r="D152" s="184"/>
      <c r="E152" s="154"/>
      <c r="F152" s="97">
        <f t="shared" ref="F152:P152" si="39">SUM(F148:F151)</f>
        <v>0</v>
      </c>
      <c r="G152" s="97">
        <f t="shared" si="39"/>
        <v>2767.7999992370605</v>
      </c>
      <c r="H152" s="97">
        <f t="shared" si="39"/>
        <v>17385.200035095215</v>
      </c>
      <c r="I152" s="97">
        <f t="shared" si="39"/>
        <v>46205.600162506104</v>
      </c>
      <c r="J152" s="97">
        <f t="shared" si="39"/>
        <v>115693.50099945068</v>
      </c>
      <c r="K152" s="97">
        <f t="shared" si="39"/>
        <v>150852.29856109619</v>
      </c>
      <c r="L152" s="97">
        <f t="shared" si="39"/>
        <v>115303.09977722168</v>
      </c>
      <c r="M152" s="97">
        <f t="shared" si="39"/>
        <v>52599.999950408936</v>
      </c>
      <c r="N152" s="97">
        <f t="shared" si="39"/>
        <v>1266</v>
      </c>
      <c r="O152" s="97">
        <f t="shared" si="39"/>
        <v>0</v>
      </c>
      <c r="P152" s="97">
        <f t="shared" si="39"/>
        <v>43914.900085449219</v>
      </c>
      <c r="Q152" s="96">
        <f t="shared" si="31"/>
        <v>545988.39957046509</v>
      </c>
      <c r="R152" s="33"/>
    </row>
    <row r="153" spans="1:19" s="30" customFormat="1" ht="13.5" customHeight="1" thickBot="1">
      <c r="A153" s="177"/>
      <c r="B153" s="186"/>
      <c r="C153" s="186"/>
      <c r="D153" s="186"/>
      <c r="E153" s="155"/>
      <c r="F153" s="95">
        <f t="shared" ref="F153:P153" si="40">F152/$Q$152</f>
        <v>0</v>
      </c>
      <c r="G153" s="95">
        <f t="shared" si="40"/>
        <v>5.0693384720527368E-3</v>
      </c>
      <c r="H153" s="95">
        <f t="shared" si="40"/>
        <v>3.1841702220729115E-2</v>
      </c>
      <c r="I153" s="95">
        <f t="shared" si="40"/>
        <v>8.4627439335444754E-2</v>
      </c>
      <c r="J153" s="95">
        <f t="shared" si="40"/>
        <v>0.21189736098874629</v>
      </c>
      <c r="K153" s="95">
        <f t="shared" si="40"/>
        <v>0.27629213126098157</v>
      </c>
      <c r="L153" s="95">
        <f t="shared" si="40"/>
        <v>0.21118232524341518</v>
      </c>
      <c r="M153" s="95">
        <f t="shared" si="40"/>
        <v>9.6339043085512291E-2</v>
      </c>
      <c r="N153" s="95">
        <f t="shared" si="40"/>
        <v>2.3187305829134386E-3</v>
      </c>
      <c r="O153" s="95">
        <f t="shared" si="40"/>
        <v>0</v>
      </c>
      <c r="P153" s="95">
        <f t="shared" si="40"/>
        <v>8.0431928810204653E-2</v>
      </c>
      <c r="Q153" s="94">
        <f t="shared" si="31"/>
        <v>1</v>
      </c>
      <c r="R153" s="33"/>
    </row>
    <row r="154" spans="1:19" s="30" customFormat="1" ht="12.75">
      <c r="A154" s="156" t="s">
        <v>8</v>
      </c>
      <c r="B154" s="159" t="s">
        <v>9</v>
      </c>
      <c r="C154" s="93" t="s">
        <v>19</v>
      </c>
      <c r="D154" s="92"/>
      <c r="E154" s="91" t="s">
        <v>32</v>
      </c>
      <c r="F154" s="89">
        <v>0</v>
      </c>
      <c r="G154" s="90">
        <v>0</v>
      </c>
      <c r="H154" s="89">
        <v>0</v>
      </c>
      <c r="I154" s="90">
        <v>0</v>
      </c>
      <c r="J154" s="89">
        <v>0</v>
      </c>
      <c r="K154" s="90">
        <v>0</v>
      </c>
      <c r="L154" s="89">
        <v>0</v>
      </c>
      <c r="M154" s="90">
        <v>0</v>
      </c>
      <c r="N154" s="89">
        <v>0</v>
      </c>
      <c r="O154" s="90">
        <v>0</v>
      </c>
      <c r="P154" s="89">
        <v>14</v>
      </c>
      <c r="Q154" s="88">
        <f t="shared" si="31"/>
        <v>14</v>
      </c>
      <c r="S154" s="7"/>
    </row>
    <row r="155" spans="1:19" s="30" customFormat="1" ht="13.5" customHeight="1">
      <c r="A155" s="157"/>
      <c r="B155" s="160"/>
      <c r="C155" s="60"/>
      <c r="D155" s="59"/>
      <c r="E155" s="56" t="s">
        <v>33</v>
      </c>
      <c r="F155" s="54">
        <v>0</v>
      </c>
      <c r="G155" s="55">
        <v>0</v>
      </c>
      <c r="H155" s="54">
        <v>0</v>
      </c>
      <c r="I155" s="55">
        <v>0</v>
      </c>
      <c r="J155" s="54">
        <v>0</v>
      </c>
      <c r="K155" s="55">
        <v>0</v>
      </c>
      <c r="L155" s="54">
        <v>0</v>
      </c>
      <c r="M155" s="55">
        <v>0</v>
      </c>
      <c r="N155" s="54">
        <v>0</v>
      </c>
      <c r="O155" s="55">
        <v>0</v>
      </c>
      <c r="P155" s="54">
        <v>0</v>
      </c>
      <c r="Q155" s="53">
        <f t="shared" si="31"/>
        <v>0</v>
      </c>
      <c r="S155" s="7"/>
    </row>
    <row r="156" spans="1:19" s="30" customFormat="1" ht="13.5" customHeight="1">
      <c r="A156" s="157"/>
      <c r="B156" s="160"/>
      <c r="C156" s="58"/>
      <c r="D156" s="57"/>
      <c r="E156" s="56" t="s">
        <v>34</v>
      </c>
      <c r="F156" s="54">
        <v>0</v>
      </c>
      <c r="G156" s="55">
        <v>0</v>
      </c>
      <c r="H156" s="54">
        <v>0</v>
      </c>
      <c r="I156" s="55">
        <v>0</v>
      </c>
      <c r="J156" s="54">
        <v>0</v>
      </c>
      <c r="K156" s="55">
        <v>0</v>
      </c>
      <c r="L156" s="54">
        <v>0</v>
      </c>
      <c r="M156" s="55">
        <v>0</v>
      </c>
      <c r="N156" s="54">
        <v>0</v>
      </c>
      <c r="O156" s="55">
        <v>0</v>
      </c>
      <c r="P156" s="54">
        <v>0</v>
      </c>
      <c r="Q156" s="53">
        <f t="shared" si="31"/>
        <v>0</v>
      </c>
      <c r="S156" s="7"/>
    </row>
    <row r="157" spans="1:19" s="30" customFormat="1" ht="13.5" customHeight="1">
      <c r="A157" s="157"/>
      <c r="B157" s="160"/>
      <c r="C157" s="58"/>
      <c r="D157" s="57"/>
      <c r="E157" s="56" t="s">
        <v>35</v>
      </c>
      <c r="F157" s="54">
        <v>0</v>
      </c>
      <c r="G157" s="55">
        <v>0</v>
      </c>
      <c r="H157" s="54">
        <v>0</v>
      </c>
      <c r="I157" s="55">
        <v>0</v>
      </c>
      <c r="J157" s="54">
        <v>0</v>
      </c>
      <c r="K157" s="55">
        <v>0</v>
      </c>
      <c r="L157" s="54">
        <v>0</v>
      </c>
      <c r="M157" s="55">
        <v>0</v>
      </c>
      <c r="N157" s="54">
        <v>0</v>
      </c>
      <c r="O157" s="55">
        <v>0</v>
      </c>
      <c r="P157" s="54">
        <v>0</v>
      </c>
      <c r="Q157" s="53">
        <f t="shared" si="31"/>
        <v>0</v>
      </c>
      <c r="S157" s="7"/>
    </row>
    <row r="158" spans="1:19" s="30" customFormat="1" ht="13.5" customHeight="1">
      <c r="A158" s="157"/>
      <c r="B158" s="160"/>
      <c r="C158" s="52"/>
      <c r="D158" s="51"/>
      <c r="E158" s="50" t="s">
        <v>29</v>
      </c>
      <c r="F158" s="46">
        <f t="shared" ref="F158:P158" si="41">SUM(F154:F157)</f>
        <v>0</v>
      </c>
      <c r="G158" s="49">
        <f t="shared" si="41"/>
        <v>0</v>
      </c>
      <c r="H158" s="46">
        <f t="shared" si="41"/>
        <v>0</v>
      </c>
      <c r="I158" s="49">
        <f t="shared" si="41"/>
        <v>0</v>
      </c>
      <c r="J158" s="46">
        <f t="shared" si="41"/>
        <v>0</v>
      </c>
      <c r="K158" s="49">
        <f t="shared" si="41"/>
        <v>0</v>
      </c>
      <c r="L158" s="46">
        <f t="shared" si="41"/>
        <v>0</v>
      </c>
      <c r="M158" s="49">
        <f t="shared" si="41"/>
        <v>0</v>
      </c>
      <c r="N158" s="46">
        <f t="shared" si="41"/>
        <v>0</v>
      </c>
      <c r="O158" s="49">
        <f t="shared" si="41"/>
        <v>0</v>
      </c>
      <c r="P158" s="46">
        <f t="shared" si="41"/>
        <v>14</v>
      </c>
      <c r="Q158" s="45">
        <f t="shared" si="31"/>
        <v>14</v>
      </c>
      <c r="S158" s="7"/>
    </row>
    <row r="159" spans="1:19" s="30" customFormat="1" ht="13.5" customHeight="1">
      <c r="A159" s="157"/>
      <c r="B159" s="160"/>
      <c r="C159" s="60" t="s">
        <v>10</v>
      </c>
      <c r="D159" s="59"/>
      <c r="E159" s="64" t="s">
        <v>32</v>
      </c>
      <c r="F159" s="71">
        <v>0</v>
      </c>
      <c r="G159" s="72">
        <v>0</v>
      </c>
      <c r="H159" s="71">
        <v>0</v>
      </c>
      <c r="I159" s="72">
        <v>92</v>
      </c>
      <c r="J159" s="71">
        <v>50</v>
      </c>
      <c r="K159" s="72">
        <v>20</v>
      </c>
      <c r="L159" s="71">
        <v>0</v>
      </c>
      <c r="M159" s="72">
        <v>0</v>
      </c>
      <c r="N159" s="71">
        <v>0</v>
      </c>
      <c r="O159" s="72">
        <v>0</v>
      </c>
      <c r="P159" s="71">
        <v>1042</v>
      </c>
      <c r="Q159" s="87">
        <f t="shared" si="31"/>
        <v>1204</v>
      </c>
    </row>
    <row r="160" spans="1:19" s="30" customFormat="1" ht="13.5" customHeight="1">
      <c r="A160" s="157"/>
      <c r="B160" s="160"/>
      <c r="C160" s="58"/>
      <c r="D160" s="57"/>
      <c r="E160" s="56" t="s">
        <v>33</v>
      </c>
      <c r="F160" s="54">
        <v>0</v>
      </c>
      <c r="G160" s="55">
        <v>0</v>
      </c>
      <c r="H160" s="54">
        <v>464.89999389648437</v>
      </c>
      <c r="I160" s="55">
        <v>290</v>
      </c>
      <c r="J160" s="54">
        <v>2014.199951171875</v>
      </c>
      <c r="K160" s="55">
        <v>4228.2001953125</v>
      </c>
      <c r="L160" s="54">
        <v>1356.9000244140625</v>
      </c>
      <c r="M160" s="55">
        <v>1057.4000244140625</v>
      </c>
      <c r="N160" s="54">
        <v>0</v>
      </c>
      <c r="O160" s="55">
        <v>0</v>
      </c>
      <c r="P160" s="54">
        <v>2008.5</v>
      </c>
      <c r="Q160" s="53">
        <f t="shared" si="31"/>
        <v>11420.100189208984</v>
      </c>
    </row>
    <row r="161" spans="1:17" s="30" customFormat="1" ht="13.5" customHeight="1">
      <c r="A161" s="157"/>
      <c r="B161" s="160"/>
      <c r="C161" s="58"/>
      <c r="D161" s="57"/>
      <c r="E161" s="56" t="s">
        <v>34</v>
      </c>
      <c r="F161" s="54">
        <v>0</v>
      </c>
      <c r="G161" s="55">
        <v>0</v>
      </c>
      <c r="H161" s="54">
        <v>0</v>
      </c>
      <c r="I161" s="55">
        <v>0</v>
      </c>
      <c r="J161" s="54">
        <v>0</v>
      </c>
      <c r="K161" s="55">
        <v>0</v>
      </c>
      <c r="L161" s="54">
        <v>0</v>
      </c>
      <c r="M161" s="55">
        <v>0</v>
      </c>
      <c r="N161" s="54">
        <v>0</v>
      </c>
      <c r="O161" s="55">
        <v>0</v>
      </c>
      <c r="P161" s="54">
        <v>0</v>
      </c>
      <c r="Q161" s="53">
        <f t="shared" si="31"/>
        <v>0</v>
      </c>
    </row>
    <row r="162" spans="1:17" s="30" customFormat="1" ht="13.5" customHeight="1">
      <c r="A162" s="157"/>
      <c r="B162" s="160"/>
      <c r="C162" s="58"/>
      <c r="D162" s="57"/>
      <c r="E162" s="56" t="s">
        <v>35</v>
      </c>
      <c r="F162" s="54">
        <v>0</v>
      </c>
      <c r="G162" s="55">
        <v>0</v>
      </c>
      <c r="H162" s="54">
        <v>0</v>
      </c>
      <c r="I162" s="55">
        <v>59.099998474121094</v>
      </c>
      <c r="J162" s="54">
        <v>0</v>
      </c>
      <c r="K162" s="55">
        <v>0</v>
      </c>
      <c r="L162" s="54">
        <v>70</v>
      </c>
      <c r="M162" s="55">
        <v>169.10000610351562</v>
      </c>
      <c r="N162" s="54">
        <v>0</v>
      </c>
      <c r="O162" s="55">
        <v>0</v>
      </c>
      <c r="P162" s="54">
        <v>20</v>
      </c>
      <c r="Q162" s="53">
        <f t="shared" si="31"/>
        <v>318.20000457763672</v>
      </c>
    </row>
    <row r="163" spans="1:17" s="30" customFormat="1" ht="13.5" customHeight="1">
      <c r="A163" s="157"/>
      <c r="B163" s="160"/>
      <c r="C163" s="69"/>
      <c r="D163" s="68"/>
      <c r="E163" s="67" t="s">
        <v>29</v>
      </c>
      <c r="F163" s="46">
        <f t="shared" ref="F163:P163" si="42">SUM(F159:F162)</f>
        <v>0</v>
      </c>
      <c r="G163" s="49">
        <f t="shared" si="42"/>
        <v>0</v>
      </c>
      <c r="H163" s="46">
        <f t="shared" si="42"/>
        <v>464.89999389648437</v>
      </c>
      <c r="I163" s="49">
        <f t="shared" si="42"/>
        <v>441.09999847412109</v>
      </c>
      <c r="J163" s="46">
        <f t="shared" si="42"/>
        <v>2064.199951171875</v>
      </c>
      <c r="K163" s="49">
        <f t="shared" si="42"/>
        <v>4248.2001953125</v>
      </c>
      <c r="L163" s="46">
        <f t="shared" si="42"/>
        <v>1426.9000244140625</v>
      </c>
      <c r="M163" s="49">
        <f t="shared" si="42"/>
        <v>1226.5000305175781</v>
      </c>
      <c r="N163" s="46">
        <f t="shared" si="42"/>
        <v>0</v>
      </c>
      <c r="O163" s="49">
        <f t="shared" si="42"/>
        <v>0</v>
      </c>
      <c r="P163" s="46">
        <f t="shared" si="42"/>
        <v>3070.5</v>
      </c>
      <c r="Q163" s="45">
        <f t="shared" si="31"/>
        <v>12942.300193786621</v>
      </c>
    </row>
    <row r="164" spans="1:17" s="30" customFormat="1" ht="13.5" customHeight="1">
      <c r="A164" s="157"/>
      <c r="B164" s="160"/>
      <c r="C164" s="60" t="s">
        <v>12</v>
      </c>
      <c r="D164" s="59"/>
      <c r="E164" s="64" t="s">
        <v>32</v>
      </c>
      <c r="F164" s="62">
        <v>0</v>
      </c>
      <c r="G164" s="63">
        <v>0</v>
      </c>
      <c r="H164" s="62">
        <v>0</v>
      </c>
      <c r="I164" s="63">
        <v>0</v>
      </c>
      <c r="J164" s="62">
        <v>0</v>
      </c>
      <c r="K164" s="63">
        <v>0</v>
      </c>
      <c r="L164" s="62">
        <v>0</v>
      </c>
      <c r="M164" s="63">
        <v>0</v>
      </c>
      <c r="N164" s="62">
        <v>0</v>
      </c>
      <c r="O164" s="63">
        <v>0</v>
      </c>
      <c r="P164" s="62">
        <v>0</v>
      </c>
      <c r="Q164" s="61">
        <f t="shared" si="31"/>
        <v>0</v>
      </c>
    </row>
    <row r="165" spans="1:17" s="30" customFormat="1" ht="13.5" customHeight="1">
      <c r="A165" s="157"/>
      <c r="B165" s="160"/>
      <c r="C165" s="60"/>
      <c r="D165" s="59"/>
      <c r="E165" s="56" t="s">
        <v>33</v>
      </c>
      <c r="F165" s="54">
        <v>0</v>
      </c>
      <c r="G165" s="55">
        <v>0</v>
      </c>
      <c r="H165" s="54">
        <v>0</v>
      </c>
      <c r="I165" s="55">
        <v>0</v>
      </c>
      <c r="J165" s="54">
        <v>56</v>
      </c>
      <c r="K165" s="55">
        <v>235</v>
      </c>
      <c r="L165" s="54">
        <v>0</v>
      </c>
      <c r="M165" s="55">
        <v>50</v>
      </c>
      <c r="N165" s="54">
        <v>0</v>
      </c>
      <c r="O165" s="55">
        <v>0</v>
      </c>
      <c r="P165" s="54">
        <v>1080</v>
      </c>
      <c r="Q165" s="53">
        <f t="shared" si="31"/>
        <v>1421</v>
      </c>
    </row>
    <row r="166" spans="1:17" s="30" customFormat="1" ht="13.5" customHeight="1">
      <c r="A166" s="157"/>
      <c r="B166" s="160"/>
      <c r="C166" s="60"/>
      <c r="D166" s="59"/>
      <c r="E166" s="56" t="s">
        <v>34</v>
      </c>
      <c r="F166" s="54">
        <v>0</v>
      </c>
      <c r="G166" s="55">
        <v>0</v>
      </c>
      <c r="H166" s="54">
        <v>0</v>
      </c>
      <c r="I166" s="55">
        <v>0</v>
      </c>
      <c r="J166" s="54">
        <v>0</v>
      </c>
      <c r="K166" s="55">
        <v>0</v>
      </c>
      <c r="L166" s="54">
        <v>0</v>
      </c>
      <c r="M166" s="55">
        <v>0</v>
      </c>
      <c r="N166" s="54">
        <v>0</v>
      </c>
      <c r="O166" s="55">
        <v>0</v>
      </c>
      <c r="P166" s="54">
        <v>0</v>
      </c>
      <c r="Q166" s="53">
        <f t="shared" si="31"/>
        <v>0</v>
      </c>
    </row>
    <row r="167" spans="1:17" s="30" customFormat="1" ht="13.5" customHeight="1">
      <c r="A167" s="157"/>
      <c r="B167" s="160"/>
      <c r="C167" s="60"/>
      <c r="D167" s="59"/>
      <c r="E167" s="56" t="s">
        <v>35</v>
      </c>
      <c r="F167" s="54">
        <v>0</v>
      </c>
      <c r="G167" s="55">
        <v>0</v>
      </c>
      <c r="H167" s="54">
        <v>0</v>
      </c>
      <c r="I167" s="55">
        <v>0</v>
      </c>
      <c r="J167" s="54">
        <v>10</v>
      </c>
      <c r="K167" s="55">
        <v>75</v>
      </c>
      <c r="L167" s="54">
        <v>0</v>
      </c>
      <c r="M167" s="55">
        <v>0</v>
      </c>
      <c r="N167" s="54">
        <v>0</v>
      </c>
      <c r="O167" s="55">
        <v>0</v>
      </c>
      <c r="P167" s="54">
        <v>0</v>
      </c>
      <c r="Q167" s="53">
        <f t="shared" si="31"/>
        <v>85</v>
      </c>
    </row>
    <row r="168" spans="1:17" s="30" customFormat="1" ht="13.5" customHeight="1">
      <c r="A168" s="157"/>
      <c r="B168" s="160"/>
      <c r="C168" s="80"/>
      <c r="D168" s="68"/>
      <c r="E168" s="79" t="s">
        <v>29</v>
      </c>
      <c r="F168" s="46">
        <f t="shared" ref="F168:P168" si="43">SUM(F164:F167)</f>
        <v>0</v>
      </c>
      <c r="G168" s="49">
        <f t="shared" si="43"/>
        <v>0</v>
      </c>
      <c r="H168" s="46">
        <f t="shared" si="43"/>
        <v>0</v>
      </c>
      <c r="I168" s="49">
        <f t="shared" si="43"/>
        <v>0</v>
      </c>
      <c r="J168" s="46">
        <f t="shared" si="43"/>
        <v>66</v>
      </c>
      <c r="K168" s="49">
        <f t="shared" si="43"/>
        <v>310</v>
      </c>
      <c r="L168" s="46">
        <f t="shared" si="43"/>
        <v>0</v>
      </c>
      <c r="M168" s="49">
        <f t="shared" si="43"/>
        <v>50</v>
      </c>
      <c r="N168" s="46">
        <f t="shared" si="43"/>
        <v>0</v>
      </c>
      <c r="O168" s="49">
        <f t="shared" si="43"/>
        <v>0</v>
      </c>
      <c r="P168" s="46">
        <f t="shared" si="43"/>
        <v>1080</v>
      </c>
      <c r="Q168" s="45">
        <f t="shared" si="31"/>
        <v>1506</v>
      </c>
    </row>
    <row r="169" spans="1:17" s="30" customFormat="1" ht="13.5" customHeight="1">
      <c r="A169" s="157"/>
      <c r="B169" s="160"/>
      <c r="C169" s="78" t="s">
        <v>16</v>
      </c>
      <c r="D169" s="86"/>
      <c r="E169" s="64" t="s">
        <v>32</v>
      </c>
      <c r="F169" s="62">
        <v>0</v>
      </c>
      <c r="G169" s="63">
        <v>0</v>
      </c>
      <c r="H169" s="62">
        <v>0</v>
      </c>
      <c r="I169" s="63">
        <v>0</v>
      </c>
      <c r="J169" s="62">
        <v>0</v>
      </c>
      <c r="K169" s="63">
        <v>0</v>
      </c>
      <c r="L169" s="62">
        <v>0</v>
      </c>
      <c r="M169" s="63">
        <v>0</v>
      </c>
      <c r="N169" s="62">
        <v>0</v>
      </c>
      <c r="O169" s="63">
        <v>0</v>
      </c>
      <c r="P169" s="62">
        <v>0</v>
      </c>
      <c r="Q169" s="61">
        <f t="shared" si="31"/>
        <v>0</v>
      </c>
    </row>
    <row r="170" spans="1:17" s="30" customFormat="1" ht="13.5" customHeight="1">
      <c r="A170" s="157"/>
      <c r="B170" s="160"/>
      <c r="C170" s="60"/>
      <c r="D170" s="59"/>
      <c r="E170" s="56" t="s">
        <v>33</v>
      </c>
      <c r="F170" s="54">
        <v>0</v>
      </c>
      <c r="G170" s="55">
        <v>0</v>
      </c>
      <c r="H170" s="54">
        <v>50</v>
      </c>
      <c r="I170" s="55">
        <v>54</v>
      </c>
      <c r="J170" s="54">
        <v>100</v>
      </c>
      <c r="K170" s="55">
        <v>57</v>
      </c>
      <c r="L170" s="54">
        <v>104</v>
      </c>
      <c r="M170" s="55">
        <v>0</v>
      </c>
      <c r="N170" s="54">
        <v>0</v>
      </c>
      <c r="O170" s="55">
        <v>0</v>
      </c>
      <c r="P170" s="54">
        <v>0</v>
      </c>
      <c r="Q170" s="53">
        <f t="shared" si="31"/>
        <v>365</v>
      </c>
    </row>
    <row r="171" spans="1:17" s="30" customFormat="1" ht="13.5" customHeight="1">
      <c r="A171" s="157"/>
      <c r="B171" s="160"/>
      <c r="C171" s="60"/>
      <c r="D171" s="59"/>
      <c r="E171" s="56" t="s">
        <v>34</v>
      </c>
      <c r="F171" s="54">
        <v>0</v>
      </c>
      <c r="G171" s="55">
        <v>0</v>
      </c>
      <c r="H171" s="54">
        <v>0</v>
      </c>
      <c r="I171" s="55">
        <v>0</v>
      </c>
      <c r="J171" s="54">
        <v>0</v>
      </c>
      <c r="K171" s="55">
        <v>0</v>
      </c>
      <c r="L171" s="54">
        <v>0</v>
      </c>
      <c r="M171" s="55">
        <v>0</v>
      </c>
      <c r="N171" s="54">
        <v>0</v>
      </c>
      <c r="O171" s="55">
        <v>0</v>
      </c>
      <c r="P171" s="54">
        <v>0</v>
      </c>
      <c r="Q171" s="53">
        <f t="shared" si="31"/>
        <v>0</v>
      </c>
    </row>
    <row r="172" spans="1:17" s="30" customFormat="1" ht="13.5" customHeight="1">
      <c r="A172" s="157"/>
      <c r="B172" s="160"/>
      <c r="C172" s="60"/>
      <c r="D172" s="59"/>
      <c r="E172" s="56" t="s">
        <v>35</v>
      </c>
      <c r="F172" s="54">
        <v>0</v>
      </c>
      <c r="G172" s="55">
        <v>0</v>
      </c>
      <c r="H172" s="54">
        <v>0</v>
      </c>
      <c r="I172" s="55">
        <v>0</v>
      </c>
      <c r="J172" s="54">
        <v>0</v>
      </c>
      <c r="K172" s="55">
        <v>0</v>
      </c>
      <c r="L172" s="54">
        <v>0</v>
      </c>
      <c r="M172" s="55">
        <v>0</v>
      </c>
      <c r="N172" s="54">
        <v>0</v>
      </c>
      <c r="O172" s="55">
        <v>0</v>
      </c>
      <c r="P172" s="54">
        <v>0</v>
      </c>
      <c r="Q172" s="53">
        <f t="shared" si="31"/>
        <v>0</v>
      </c>
    </row>
    <row r="173" spans="1:17" s="30" customFormat="1" ht="13.5" customHeight="1">
      <c r="A173" s="157"/>
      <c r="B173" s="160"/>
      <c r="C173" s="69"/>
      <c r="D173" s="68"/>
      <c r="E173" s="67" t="s">
        <v>29</v>
      </c>
      <c r="F173" s="46">
        <f t="shared" ref="F173:P173" si="44">SUM(F169:F172)</f>
        <v>0</v>
      </c>
      <c r="G173" s="49">
        <f t="shared" si="44"/>
        <v>0</v>
      </c>
      <c r="H173" s="46">
        <f t="shared" si="44"/>
        <v>50</v>
      </c>
      <c r="I173" s="49">
        <f t="shared" si="44"/>
        <v>54</v>
      </c>
      <c r="J173" s="46">
        <f t="shared" si="44"/>
        <v>100</v>
      </c>
      <c r="K173" s="49">
        <f t="shared" si="44"/>
        <v>57</v>
      </c>
      <c r="L173" s="46">
        <f t="shared" si="44"/>
        <v>104</v>
      </c>
      <c r="M173" s="49">
        <f t="shared" si="44"/>
        <v>0</v>
      </c>
      <c r="N173" s="46">
        <f t="shared" si="44"/>
        <v>0</v>
      </c>
      <c r="O173" s="49">
        <f t="shared" si="44"/>
        <v>0</v>
      </c>
      <c r="P173" s="46">
        <f t="shared" si="44"/>
        <v>0</v>
      </c>
      <c r="Q173" s="45">
        <f t="shared" si="31"/>
        <v>365</v>
      </c>
    </row>
    <row r="174" spans="1:17" s="30" customFormat="1" ht="13.5" customHeight="1">
      <c r="A174" s="157"/>
      <c r="B174" s="160"/>
      <c r="C174" s="85" t="s">
        <v>13</v>
      </c>
      <c r="D174" s="84"/>
      <c r="E174" s="73" t="s">
        <v>32</v>
      </c>
      <c r="F174" s="71">
        <v>0</v>
      </c>
      <c r="G174" s="72">
        <v>0</v>
      </c>
      <c r="H174" s="71">
        <v>0</v>
      </c>
      <c r="I174" s="72">
        <v>0</v>
      </c>
      <c r="J174" s="71">
        <v>0</v>
      </c>
      <c r="K174" s="72">
        <v>0</v>
      </c>
      <c r="L174" s="71">
        <v>0</v>
      </c>
      <c r="M174" s="72">
        <v>0</v>
      </c>
      <c r="N174" s="71">
        <v>0</v>
      </c>
      <c r="O174" s="72">
        <v>0</v>
      </c>
      <c r="P174" s="71">
        <v>0</v>
      </c>
      <c r="Q174" s="70">
        <f t="shared" si="31"/>
        <v>0</v>
      </c>
    </row>
    <row r="175" spans="1:17" s="30" customFormat="1" ht="13.5" customHeight="1">
      <c r="A175" s="157"/>
      <c r="B175" s="160"/>
      <c r="C175" s="83"/>
      <c r="D175" s="82"/>
      <c r="E175" s="56" t="s">
        <v>33</v>
      </c>
      <c r="F175" s="54">
        <v>0</v>
      </c>
      <c r="G175" s="55">
        <v>0</v>
      </c>
      <c r="H175" s="54">
        <v>0</v>
      </c>
      <c r="I175" s="55">
        <v>0</v>
      </c>
      <c r="J175" s="54">
        <v>0</v>
      </c>
      <c r="K175" s="55">
        <v>75</v>
      </c>
      <c r="L175" s="54">
        <v>0</v>
      </c>
      <c r="M175" s="55">
        <v>0</v>
      </c>
      <c r="N175" s="54">
        <v>0</v>
      </c>
      <c r="O175" s="55">
        <v>0</v>
      </c>
      <c r="P175" s="54">
        <v>0</v>
      </c>
      <c r="Q175" s="53">
        <f t="shared" si="31"/>
        <v>75</v>
      </c>
    </row>
    <row r="176" spans="1:17" s="30" customFormat="1" ht="13.5" customHeight="1">
      <c r="A176" s="157"/>
      <c r="B176" s="160"/>
      <c r="C176" s="83"/>
      <c r="D176" s="82"/>
      <c r="E176" s="56" t="s">
        <v>34</v>
      </c>
      <c r="F176" s="54">
        <v>0</v>
      </c>
      <c r="G176" s="55">
        <v>0</v>
      </c>
      <c r="H176" s="54">
        <v>0</v>
      </c>
      <c r="I176" s="55">
        <v>0</v>
      </c>
      <c r="J176" s="54">
        <v>0</v>
      </c>
      <c r="K176" s="55">
        <v>0</v>
      </c>
      <c r="L176" s="54">
        <v>0</v>
      </c>
      <c r="M176" s="55">
        <v>0</v>
      </c>
      <c r="N176" s="54">
        <v>0</v>
      </c>
      <c r="O176" s="55">
        <v>0</v>
      </c>
      <c r="P176" s="54">
        <v>0</v>
      </c>
      <c r="Q176" s="53">
        <f t="shared" si="31"/>
        <v>0</v>
      </c>
    </row>
    <row r="177" spans="1:19" s="30" customFormat="1" ht="13.5" customHeight="1">
      <c r="A177" s="157"/>
      <c r="B177" s="160"/>
      <c r="C177" s="83"/>
      <c r="D177" s="82"/>
      <c r="E177" s="56" t="s">
        <v>35</v>
      </c>
      <c r="F177" s="54">
        <v>0</v>
      </c>
      <c r="G177" s="55">
        <v>0</v>
      </c>
      <c r="H177" s="54">
        <v>0</v>
      </c>
      <c r="I177" s="55">
        <v>0</v>
      </c>
      <c r="J177" s="54">
        <v>0</v>
      </c>
      <c r="K177" s="55">
        <v>0</v>
      </c>
      <c r="L177" s="54">
        <v>0</v>
      </c>
      <c r="M177" s="55">
        <v>0</v>
      </c>
      <c r="N177" s="54">
        <v>0</v>
      </c>
      <c r="O177" s="55">
        <v>0</v>
      </c>
      <c r="P177" s="54">
        <v>0</v>
      </c>
      <c r="Q177" s="53">
        <f t="shared" si="31"/>
        <v>0</v>
      </c>
    </row>
    <row r="178" spans="1:19" s="30" customFormat="1" ht="13.5" customHeight="1">
      <c r="A178" s="157"/>
      <c r="B178" s="160"/>
      <c r="C178" s="81"/>
      <c r="D178" s="68"/>
      <c r="E178" s="79" t="s">
        <v>29</v>
      </c>
      <c r="F178" s="46">
        <f t="shared" ref="F178:P178" si="45">SUM(F174:F177)</f>
        <v>0</v>
      </c>
      <c r="G178" s="49">
        <f t="shared" si="45"/>
        <v>0</v>
      </c>
      <c r="H178" s="46">
        <f t="shared" si="45"/>
        <v>0</v>
      </c>
      <c r="I178" s="49">
        <f t="shared" si="45"/>
        <v>0</v>
      </c>
      <c r="J178" s="46">
        <f t="shared" si="45"/>
        <v>0</v>
      </c>
      <c r="K178" s="49">
        <f t="shared" si="45"/>
        <v>75</v>
      </c>
      <c r="L178" s="46">
        <f t="shared" si="45"/>
        <v>0</v>
      </c>
      <c r="M178" s="49">
        <f t="shared" si="45"/>
        <v>0</v>
      </c>
      <c r="N178" s="46">
        <f t="shared" si="45"/>
        <v>0</v>
      </c>
      <c r="O178" s="49">
        <f t="shared" si="45"/>
        <v>0</v>
      </c>
      <c r="P178" s="46">
        <f t="shared" si="45"/>
        <v>0</v>
      </c>
      <c r="Q178" s="45">
        <f t="shared" si="31"/>
        <v>75</v>
      </c>
    </row>
    <row r="179" spans="1:19" s="30" customFormat="1" ht="13.5" customHeight="1">
      <c r="A179" s="157"/>
      <c r="B179" s="160"/>
      <c r="C179" s="75" t="s">
        <v>11</v>
      </c>
      <c r="D179" s="74"/>
      <c r="E179" s="73" t="s">
        <v>32</v>
      </c>
      <c r="F179" s="71">
        <v>0</v>
      </c>
      <c r="G179" s="72">
        <v>0</v>
      </c>
      <c r="H179" s="71">
        <v>0</v>
      </c>
      <c r="I179" s="72">
        <v>0</v>
      </c>
      <c r="J179" s="71">
        <v>0</v>
      </c>
      <c r="K179" s="72">
        <v>0</v>
      </c>
      <c r="L179" s="71">
        <v>0</v>
      </c>
      <c r="M179" s="72">
        <v>0</v>
      </c>
      <c r="N179" s="71">
        <v>0</v>
      </c>
      <c r="O179" s="72">
        <v>0</v>
      </c>
      <c r="P179" s="71">
        <v>0</v>
      </c>
      <c r="Q179" s="70">
        <f t="shared" si="31"/>
        <v>0</v>
      </c>
    </row>
    <row r="180" spans="1:19" s="30" customFormat="1" ht="13.5" customHeight="1">
      <c r="A180" s="157"/>
      <c r="B180" s="160"/>
      <c r="C180" s="60"/>
      <c r="D180" s="59"/>
      <c r="E180" s="56" t="s">
        <v>33</v>
      </c>
      <c r="F180" s="54">
        <v>0</v>
      </c>
      <c r="G180" s="55">
        <v>0</v>
      </c>
      <c r="H180" s="54">
        <v>0</v>
      </c>
      <c r="I180" s="55">
        <v>0</v>
      </c>
      <c r="J180" s="54">
        <v>0</v>
      </c>
      <c r="K180" s="55">
        <v>163</v>
      </c>
      <c r="L180" s="54">
        <v>0</v>
      </c>
      <c r="M180" s="55">
        <v>0</v>
      </c>
      <c r="N180" s="54">
        <v>0</v>
      </c>
      <c r="O180" s="55">
        <v>0</v>
      </c>
      <c r="P180" s="54">
        <v>0</v>
      </c>
      <c r="Q180" s="53">
        <f t="shared" si="31"/>
        <v>163</v>
      </c>
    </row>
    <row r="181" spans="1:19" s="30" customFormat="1" ht="13.5" customHeight="1">
      <c r="A181" s="157"/>
      <c r="B181" s="160"/>
      <c r="C181" s="60"/>
      <c r="D181" s="59"/>
      <c r="E181" s="56" t="s">
        <v>34</v>
      </c>
      <c r="F181" s="54">
        <v>0</v>
      </c>
      <c r="G181" s="55">
        <v>0</v>
      </c>
      <c r="H181" s="54">
        <v>0</v>
      </c>
      <c r="I181" s="55">
        <v>0</v>
      </c>
      <c r="J181" s="54">
        <v>0</v>
      </c>
      <c r="K181" s="55">
        <v>0</v>
      </c>
      <c r="L181" s="54">
        <v>0</v>
      </c>
      <c r="M181" s="55">
        <v>0</v>
      </c>
      <c r="N181" s="54">
        <v>0</v>
      </c>
      <c r="O181" s="55">
        <v>0</v>
      </c>
      <c r="P181" s="54">
        <v>0</v>
      </c>
      <c r="Q181" s="53">
        <f t="shared" si="31"/>
        <v>0</v>
      </c>
    </row>
    <row r="182" spans="1:19" s="30" customFormat="1" ht="13.5" customHeight="1">
      <c r="A182" s="157"/>
      <c r="B182" s="160"/>
      <c r="C182" s="60"/>
      <c r="D182" s="59"/>
      <c r="E182" s="56" t="s">
        <v>35</v>
      </c>
      <c r="F182" s="54">
        <v>0</v>
      </c>
      <c r="G182" s="55">
        <v>0</v>
      </c>
      <c r="H182" s="54">
        <v>0</v>
      </c>
      <c r="I182" s="55">
        <v>0</v>
      </c>
      <c r="J182" s="54">
        <v>0</v>
      </c>
      <c r="K182" s="55">
        <v>0</v>
      </c>
      <c r="L182" s="54">
        <v>0</v>
      </c>
      <c r="M182" s="55">
        <v>0</v>
      </c>
      <c r="N182" s="54">
        <v>0</v>
      </c>
      <c r="O182" s="55">
        <v>0</v>
      </c>
      <c r="P182" s="54">
        <v>0</v>
      </c>
      <c r="Q182" s="53">
        <f t="shared" si="31"/>
        <v>0</v>
      </c>
    </row>
    <row r="183" spans="1:19" s="30" customFormat="1" ht="13.5" customHeight="1">
      <c r="A183" s="157"/>
      <c r="B183" s="160"/>
      <c r="C183" s="80"/>
      <c r="D183" s="68"/>
      <c r="E183" s="79" t="s">
        <v>29</v>
      </c>
      <c r="F183" s="46">
        <f t="shared" ref="F183:P183" si="46">SUM(F179:F182)</f>
        <v>0</v>
      </c>
      <c r="G183" s="49">
        <f t="shared" si="46"/>
        <v>0</v>
      </c>
      <c r="H183" s="46">
        <f t="shared" si="46"/>
        <v>0</v>
      </c>
      <c r="I183" s="49">
        <f t="shared" si="46"/>
        <v>0</v>
      </c>
      <c r="J183" s="46">
        <f t="shared" si="46"/>
        <v>0</v>
      </c>
      <c r="K183" s="49">
        <f t="shared" si="46"/>
        <v>163</v>
      </c>
      <c r="L183" s="46">
        <f t="shared" si="46"/>
        <v>0</v>
      </c>
      <c r="M183" s="49">
        <f t="shared" si="46"/>
        <v>0</v>
      </c>
      <c r="N183" s="46">
        <f t="shared" si="46"/>
        <v>0</v>
      </c>
      <c r="O183" s="49">
        <f t="shared" si="46"/>
        <v>0</v>
      </c>
      <c r="P183" s="46">
        <f t="shared" si="46"/>
        <v>0</v>
      </c>
      <c r="Q183" s="45">
        <f t="shared" si="31"/>
        <v>163</v>
      </c>
    </row>
    <row r="184" spans="1:19" s="30" customFormat="1" ht="13.5" customHeight="1">
      <c r="A184" s="157"/>
      <c r="B184" s="160"/>
      <c r="C184" s="60" t="s">
        <v>14</v>
      </c>
      <c r="D184" s="59"/>
      <c r="E184" s="64" t="s">
        <v>32</v>
      </c>
      <c r="F184" s="62">
        <v>0</v>
      </c>
      <c r="G184" s="63">
        <v>0</v>
      </c>
      <c r="H184" s="62">
        <v>0</v>
      </c>
      <c r="I184" s="63">
        <v>0</v>
      </c>
      <c r="J184" s="62">
        <v>0</v>
      </c>
      <c r="K184" s="63">
        <v>0</v>
      </c>
      <c r="L184" s="62">
        <v>0</v>
      </c>
      <c r="M184" s="63">
        <v>0</v>
      </c>
      <c r="N184" s="62">
        <v>0</v>
      </c>
      <c r="O184" s="63">
        <v>0</v>
      </c>
      <c r="P184" s="62">
        <v>295</v>
      </c>
      <c r="Q184" s="61">
        <f t="shared" si="31"/>
        <v>295</v>
      </c>
    </row>
    <row r="185" spans="1:19" s="30" customFormat="1" ht="13.5" customHeight="1">
      <c r="A185" s="157"/>
      <c r="B185" s="160"/>
      <c r="C185" s="60"/>
      <c r="D185" s="59"/>
      <c r="E185" s="56" t="s">
        <v>33</v>
      </c>
      <c r="F185" s="54">
        <v>0</v>
      </c>
      <c r="G185" s="55">
        <v>0</v>
      </c>
      <c r="H185" s="54">
        <v>0</v>
      </c>
      <c r="I185" s="55">
        <v>0</v>
      </c>
      <c r="J185" s="54">
        <v>905</v>
      </c>
      <c r="K185" s="55">
        <v>466</v>
      </c>
      <c r="L185" s="54">
        <v>505.70001220703125</v>
      </c>
      <c r="M185" s="55">
        <v>50</v>
      </c>
      <c r="N185" s="54">
        <v>0</v>
      </c>
      <c r="O185" s="55">
        <v>0</v>
      </c>
      <c r="P185" s="54">
        <v>0</v>
      </c>
      <c r="Q185" s="53">
        <f t="shared" si="31"/>
        <v>1926.7000122070312</v>
      </c>
    </row>
    <row r="186" spans="1:19" s="30" customFormat="1" ht="13.5" customHeight="1">
      <c r="A186" s="157"/>
      <c r="B186" s="160"/>
      <c r="C186" s="60"/>
      <c r="D186" s="59"/>
      <c r="E186" s="56" t="s">
        <v>34</v>
      </c>
      <c r="F186" s="54">
        <v>0</v>
      </c>
      <c r="G186" s="55">
        <v>0</v>
      </c>
      <c r="H186" s="54">
        <v>0</v>
      </c>
      <c r="I186" s="55">
        <v>0</v>
      </c>
      <c r="J186" s="54">
        <v>0</v>
      </c>
      <c r="K186" s="55">
        <v>0</v>
      </c>
      <c r="L186" s="54">
        <v>0</v>
      </c>
      <c r="M186" s="55">
        <v>0</v>
      </c>
      <c r="N186" s="54">
        <v>0</v>
      </c>
      <c r="O186" s="55">
        <v>0</v>
      </c>
      <c r="P186" s="54">
        <v>0</v>
      </c>
      <c r="Q186" s="53">
        <f t="shared" si="31"/>
        <v>0</v>
      </c>
    </row>
    <row r="187" spans="1:19" s="30" customFormat="1" ht="13.5" customHeight="1">
      <c r="A187" s="157"/>
      <c r="B187" s="160"/>
      <c r="C187" s="60"/>
      <c r="D187" s="59"/>
      <c r="E187" s="56" t="s">
        <v>35</v>
      </c>
      <c r="F187" s="54">
        <v>0</v>
      </c>
      <c r="G187" s="55">
        <v>0</v>
      </c>
      <c r="H187" s="54">
        <v>0</v>
      </c>
      <c r="I187" s="55">
        <v>0</v>
      </c>
      <c r="J187" s="54">
        <v>0</v>
      </c>
      <c r="K187" s="55">
        <v>0</v>
      </c>
      <c r="L187" s="54">
        <v>0</v>
      </c>
      <c r="M187" s="55">
        <v>0</v>
      </c>
      <c r="N187" s="54">
        <v>0</v>
      </c>
      <c r="O187" s="55">
        <v>0</v>
      </c>
      <c r="P187" s="54">
        <v>0</v>
      </c>
      <c r="Q187" s="53">
        <f t="shared" si="31"/>
        <v>0</v>
      </c>
    </row>
    <row r="188" spans="1:19" s="30" customFormat="1" ht="13.5" customHeight="1">
      <c r="A188" s="157"/>
      <c r="B188" s="160"/>
      <c r="C188" s="78"/>
      <c r="D188" s="59"/>
      <c r="E188" s="77" t="s">
        <v>29</v>
      </c>
      <c r="F188" s="46">
        <f t="shared" ref="F188:P188" si="47">SUM(F184:F187)</f>
        <v>0</v>
      </c>
      <c r="G188" s="49">
        <f t="shared" si="47"/>
        <v>0</v>
      </c>
      <c r="H188" s="46">
        <f t="shared" si="47"/>
        <v>0</v>
      </c>
      <c r="I188" s="49">
        <f t="shared" si="47"/>
        <v>0</v>
      </c>
      <c r="J188" s="46">
        <f t="shared" si="47"/>
        <v>905</v>
      </c>
      <c r="K188" s="49">
        <f t="shared" si="47"/>
        <v>466</v>
      </c>
      <c r="L188" s="46">
        <f t="shared" si="47"/>
        <v>505.70001220703125</v>
      </c>
      <c r="M188" s="49">
        <f t="shared" si="47"/>
        <v>50</v>
      </c>
      <c r="N188" s="46">
        <f t="shared" si="47"/>
        <v>0</v>
      </c>
      <c r="O188" s="49">
        <f t="shared" si="47"/>
        <v>0</v>
      </c>
      <c r="P188" s="46">
        <f t="shared" si="47"/>
        <v>295</v>
      </c>
      <c r="Q188" s="61">
        <f t="shared" si="31"/>
        <v>2221.7000122070312</v>
      </c>
    </row>
    <row r="189" spans="1:19" s="30" customFormat="1" ht="13.5" customHeight="1">
      <c r="A189" s="157"/>
      <c r="B189" s="160"/>
      <c r="C189" s="75" t="s">
        <v>15</v>
      </c>
      <c r="D189" s="74"/>
      <c r="E189" s="73" t="s">
        <v>32</v>
      </c>
      <c r="F189" s="71">
        <v>0</v>
      </c>
      <c r="G189" s="72">
        <v>0</v>
      </c>
      <c r="H189" s="71">
        <v>0</v>
      </c>
      <c r="I189" s="72">
        <v>0</v>
      </c>
      <c r="J189" s="71">
        <v>0</v>
      </c>
      <c r="K189" s="72">
        <v>0</v>
      </c>
      <c r="L189" s="71">
        <v>0</v>
      </c>
      <c r="M189" s="72">
        <v>0</v>
      </c>
      <c r="N189" s="71">
        <v>0</v>
      </c>
      <c r="O189" s="72">
        <v>0</v>
      </c>
      <c r="P189" s="71">
        <v>0</v>
      </c>
      <c r="Q189" s="70">
        <f t="shared" si="31"/>
        <v>0</v>
      </c>
    </row>
    <row r="190" spans="1:19" s="30" customFormat="1" ht="13.5" customHeight="1">
      <c r="A190" s="157"/>
      <c r="B190" s="160"/>
      <c r="C190" s="66"/>
      <c r="D190" s="65"/>
      <c r="E190" s="56" t="s">
        <v>33</v>
      </c>
      <c r="F190" s="54">
        <v>0</v>
      </c>
      <c r="G190" s="55">
        <v>0</v>
      </c>
      <c r="H190" s="54">
        <v>0</v>
      </c>
      <c r="I190" s="55">
        <v>0</v>
      </c>
      <c r="J190" s="54">
        <v>1411</v>
      </c>
      <c r="K190" s="55">
        <v>102</v>
      </c>
      <c r="L190" s="54">
        <v>116</v>
      </c>
      <c r="M190" s="55">
        <v>80</v>
      </c>
      <c r="N190" s="54">
        <v>0</v>
      </c>
      <c r="O190" s="55">
        <v>0</v>
      </c>
      <c r="P190" s="54">
        <v>640</v>
      </c>
      <c r="Q190" s="53">
        <f t="shared" si="31"/>
        <v>2349</v>
      </c>
    </row>
    <row r="191" spans="1:19" s="30" customFormat="1" ht="13.5" customHeight="1">
      <c r="A191" s="157"/>
      <c r="B191" s="160"/>
      <c r="C191" s="66"/>
      <c r="D191" s="65"/>
      <c r="E191" s="56" t="s">
        <v>34</v>
      </c>
      <c r="F191" s="54">
        <v>0</v>
      </c>
      <c r="G191" s="55">
        <v>0</v>
      </c>
      <c r="H191" s="54">
        <v>0</v>
      </c>
      <c r="I191" s="55">
        <v>0</v>
      </c>
      <c r="J191" s="54">
        <v>0</v>
      </c>
      <c r="K191" s="55">
        <v>0</v>
      </c>
      <c r="L191" s="54">
        <v>0</v>
      </c>
      <c r="M191" s="55">
        <v>0</v>
      </c>
      <c r="N191" s="54">
        <v>0</v>
      </c>
      <c r="O191" s="55">
        <v>0</v>
      </c>
      <c r="P191" s="54">
        <v>0</v>
      </c>
      <c r="Q191" s="53">
        <f t="shared" si="31"/>
        <v>0</v>
      </c>
      <c r="S191" s="16"/>
    </row>
    <row r="192" spans="1:19" s="30" customFormat="1" ht="13.5" customHeight="1">
      <c r="A192" s="157"/>
      <c r="B192" s="160"/>
      <c r="C192" s="66"/>
      <c r="D192" s="65"/>
      <c r="E192" s="56" t="s">
        <v>35</v>
      </c>
      <c r="F192" s="54">
        <v>0</v>
      </c>
      <c r="G192" s="55">
        <v>0</v>
      </c>
      <c r="H192" s="54">
        <v>0</v>
      </c>
      <c r="I192" s="55">
        <v>0</v>
      </c>
      <c r="J192" s="54">
        <v>0</v>
      </c>
      <c r="K192" s="55">
        <v>0</v>
      </c>
      <c r="L192" s="54">
        <v>0</v>
      </c>
      <c r="M192" s="55">
        <v>0</v>
      </c>
      <c r="N192" s="54">
        <v>0</v>
      </c>
      <c r="O192" s="55">
        <v>0</v>
      </c>
      <c r="P192" s="54">
        <v>0</v>
      </c>
      <c r="Q192" s="53">
        <f t="shared" si="31"/>
        <v>0</v>
      </c>
      <c r="S192" s="16"/>
    </row>
    <row r="193" spans="1:19" s="30" customFormat="1" ht="13.5" customHeight="1">
      <c r="A193" s="157"/>
      <c r="B193" s="160"/>
      <c r="C193" s="76"/>
      <c r="D193" s="68"/>
      <c r="E193" s="50" t="s">
        <v>29</v>
      </c>
      <c r="F193" s="46">
        <f t="shared" ref="F193:P193" si="48">SUM(F189:F192)</f>
        <v>0</v>
      </c>
      <c r="G193" s="49">
        <f t="shared" si="48"/>
        <v>0</v>
      </c>
      <c r="H193" s="46">
        <f t="shared" si="48"/>
        <v>0</v>
      </c>
      <c r="I193" s="49">
        <f t="shared" si="48"/>
        <v>0</v>
      </c>
      <c r="J193" s="46">
        <f t="shared" si="48"/>
        <v>1411</v>
      </c>
      <c r="K193" s="49">
        <f t="shared" si="48"/>
        <v>102</v>
      </c>
      <c r="L193" s="46">
        <f t="shared" si="48"/>
        <v>116</v>
      </c>
      <c r="M193" s="49">
        <f t="shared" si="48"/>
        <v>80</v>
      </c>
      <c r="N193" s="46">
        <f t="shared" si="48"/>
        <v>0</v>
      </c>
      <c r="O193" s="49">
        <f t="shared" si="48"/>
        <v>0</v>
      </c>
      <c r="P193" s="46">
        <f t="shared" si="48"/>
        <v>640</v>
      </c>
      <c r="Q193" s="45">
        <f t="shared" si="31"/>
        <v>2349</v>
      </c>
      <c r="S193" s="16"/>
    </row>
    <row r="194" spans="1:19" s="30" customFormat="1" ht="13.5" customHeight="1">
      <c r="A194" s="157"/>
      <c r="B194" s="160"/>
      <c r="C194" s="75" t="s">
        <v>17</v>
      </c>
      <c r="D194" s="74"/>
      <c r="E194" s="73" t="s">
        <v>32</v>
      </c>
      <c r="F194" s="71">
        <v>0</v>
      </c>
      <c r="G194" s="72">
        <v>0</v>
      </c>
      <c r="H194" s="71">
        <v>0</v>
      </c>
      <c r="I194" s="72">
        <v>0</v>
      </c>
      <c r="J194" s="71">
        <v>0</v>
      </c>
      <c r="K194" s="72">
        <v>0</v>
      </c>
      <c r="L194" s="71">
        <v>0</v>
      </c>
      <c r="M194" s="72">
        <v>0</v>
      </c>
      <c r="N194" s="71">
        <v>0</v>
      </c>
      <c r="O194" s="72">
        <v>0</v>
      </c>
      <c r="P194" s="71">
        <v>343</v>
      </c>
      <c r="Q194" s="70">
        <f t="shared" si="31"/>
        <v>343</v>
      </c>
    </row>
    <row r="195" spans="1:19" s="30" customFormat="1" ht="13.5" customHeight="1">
      <c r="A195" s="157"/>
      <c r="B195" s="160"/>
      <c r="C195" s="60"/>
      <c r="D195" s="59"/>
      <c r="E195" s="56" t="s">
        <v>33</v>
      </c>
      <c r="F195" s="54">
        <v>0</v>
      </c>
      <c r="G195" s="55">
        <v>0</v>
      </c>
      <c r="H195" s="54">
        <v>51</v>
      </c>
      <c r="I195" s="55">
        <v>0</v>
      </c>
      <c r="J195" s="54">
        <v>1136</v>
      </c>
      <c r="K195" s="55">
        <v>159</v>
      </c>
      <c r="L195" s="54">
        <v>154</v>
      </c>
      <c r="M195" s="55">
        <v>0</v>
      </c>
      <c r="N195" s="54">
        <v>0</v>
      </c>
      <c r="O195" s="55">
        <v>0</v>
      </c>
      <c r="P195" s="54">
        <v>0</v>
      </c>
      <c r="Q195" s="53">
        <f t="shared" si="31"/>
        <v>1500</v>
      </c>
    </row>
    <row r="196" spans="1:19" s="30" customFormat="1" ht="13.5" customHeight="1">
      <c r="A196" s="157"/>
      <c r="B196" s="160"/>
      <c r="C196" s="60"/>
      <c r="D196" s="59"/>
      <c r="E196" s="56" t="s">
        <v>34</v>
      </c>
      <c r="F196" s="54">
        <v>0</v>
      </c>
      <c r="G196" s="55">
        <v>0</v>
      </c>
      <c r="H196" s="54">
        <v>0</v>
      </c>
      <c r="I196" s="55">
        <v>0</v>
      </c>
      <c r="J196" s="54">
        <v>0</v>
      </c>
      <c r="K196" s="55">
        <v>0</v>
      </c>
      <c r="L196" s="54">
        <v>0</v>
      </c>
      <c r="M196" s="55">
        <v>0</v>
      </c>
      <c r="N196" s="54">
        <v>0</v>
      </c>
      <c r="O196" s="55">
        <v>0</v>
      </c>
      <c r="P196" s="54">
        <v>0</v>
      </c>
      <c r="Q196" s="53">
        <f t="shared" si="31"/>
        <v>0</v>
      </c>
    </row>
    <row r="197" spans="1:19" s="30" customFormat="1" ht="13.5" customHeight="1">
      <c r="A197" s="157"/>
      <c r="B197" s="160"/>
      <c r="C197" s="60"/>
      <c r="D197" s="59"/>
      <c r="E197" s="56" t="s">
        <v>35</v>
      </c>
      <c r="F197" s="54">
        <v>0</v>
      </c>
      <c r="G197" s="55">
        <v>0</v>
      </c>
      <c r="H197" s="54">
        <v>0</v>
      </c>
      <c r="I197" s="55">
        <v>0</v>
      </c>
      <c r="J197" s="54">
        <v>0</v>
      </c>
      <c r="K197" s="55">
        <v>0</v>
      </c>
      <c r="L197" s="54">
        <v>0</v>
      </c>
      <c r="M197" s="55">
        <v>0</v>
      </c>
      <c r="N197" s="54">
        <v>0</v>
      </c>
      <c r="O197" s="55">
        <v>0</v>
      </c>
      <c r="P197" s="54">
        <v>0</v>
      </c>
      <c r="Q197" s="53">
        <f t="shared" si="31"/>
        <v>0</v>
      </c>
    </row>
    <row r="198" spans="1:19" s="30" customFormat="1" ht="13.5" customHeight="1">
      <c r="A198" s="157"/>
      <c r="B198" s="160"/>
      <c r="C198" s="69"/>
      <c r="D198" s="68"/>
      <c r="E198" s="67" t="s">
        <v>29</v>
      </c>
      <c r="F198" s="46">
        <f t="shared" ref="F198:P198" si="49">SUM(F194:F197)</f>
        <v>0</v>
      </c>
      <c r="G198" s="49">
        <f t="shared" si="49"/>
        <v>0</v>
      </c>
      <c r="H198" s="46">
        <f t="shared" si="49"/>
        <v>51</v>
      </c>
      <c r="I198" s="49">
        <f t="shared" si="49"/>
        <v>0</v>
      </c>
      <c r="J198" s="46">
        <f t="shared" si="49"/>
        <v>1136</v>
      </c>
      <c r="K198" s="49">
        <f t="shared" si="49"/>
        <v>159</v>
      </c>
      <c r="L198" s="46">
        <f t="shared" si="49"/>
        <v>154</v>
      </c>
      <c r="M198" s="49">
        <f t="shared" si="49"/>
        <v>0</v>
      </c>
      <c r="N198" s="46">
        <f t="shared" si="49"/>
        <v>0</v>
      </c>
      <c r="O198" s="49">
        <f t="shared" si="49"/>
        <v>0</v>
      </c>
      <c r="P198" s="46">
        <f t="shared" si="49"/>
        <v>343</v>
      </c>
      <c r="Q198" s="45">
        <f t="shared" si="31"/>
        <v>1843</v>
      </c>
    </row>
    <row r="199" spans="1:19" s="30" customFormat="1" ht="13.5" customHeight="1">
      <c r="A199" s="157"/>
      <c r="B199" s="160"/>
      <c r="C199" s="66" t="s">
        <v>18</v>
      </c>
      <c r="D199" s="65"/>
      <c r="E199" s="64" t="s">
        <v>32</v>
      </c>
      <c r="F199" s="62">
        <v>0</v>
      </c>
      <c r="G199" s="63">
        <v>0</v>
      </c>
      <c r="H199" s="62">
        <v>0</v>
      </c>
      <c r="I199" s="63">
        <v>0</v>
      </c>
      <c r="J199" s="62">
        <v>0</v>
      </c>
      <c r="K199" s="63">
        <v>0</v>
      </c>
      <c r="L199" s="62">
        <v>0</v>
      </c>
      <c r="M199" s="63">
        <v>0</v>
      </c>
      <c r="N199" s="62">
        <v>0</v>
      </c>
      <c r="O199" s="63">
        <v>0</v>
      </c>
      <c r="P199" s="62">
        <v>0</v>
      </c>
      <c r="Q199" s="61">
        <f t="shared" si="31"/>
        <v>0</v>
      </c>
      <c r="S199" s="16"/>
    </row>
    <row r="200" spans="1:19" s="30" customFormat="1" ht="13.5" customHeight="1">
      <c r="A200" s="157"/>
      <c r="B200" s="160"/>
      <c r="C200" s="60"/>
      <c r="D200" s="59"/>
      <c r="E200" s="56" t="s">
        <v>33</v>
      </c>
      <c r="F200" s="54">
        <v>0</v>
      </c>
      <c r="G200" s="55">
        <v>0</v>
      </c>
      <c r="H200" s="54">
        <v>0</v>
      </c>
      <c r="I200" s="55">
        <v>630</v>
      </c>
      <c r="J200" s="54">
        <v>0</v>
      </c>
      <c r="K200" s="55">
        <v>0</v>
      </c>
      <c r="L200" s="54">
        <v>0</v>
      </c>
      <c r="M200" s="55">
        <v>0</v>
      </c>
      <c r="N200" s="54">
        <v>0</v>
      </c>
      <c r="O200" s="55">
        <v>0</v>
      </c>
      <c r="P200" s="54">
        <v>0</v>
      </c>
      <c r="Q200" s="53">
        <f t="shared" ref="Q200:Q209" si="50">SUM(F200:P200)</f>
        <v>630</v>
      </c>
      <c r="S200" s="16"/>
    </row>
    <row r="201" spans="1:19" s="30" customFormat="1" ht="13.5" customHeight="1">
      <c r="A201" s="157"/>
      <c r="B201" s="160"/>
      <c r="C201" s="58"/>
      <c r="D201" s="57"/>
      <c r="E201" s="56" t="s">
        <v>34</v>
      </c>
      <c r="F201" s="54">
        <v>0</v>
      </c>
      <c r="G201" s="55">
        <v>0</v>
      </c>
      <c r="H201" s="54">
        <v>0</v>
      </c>
      <c r="I201" s="55">
        <v>0</v>
      </c>
      <c r="J201" s="54">
        <v>0</v>
      </c>
      <c r="K201" s="55">
        <v>0</v>
      </c>
      <c r="L201" s="54">
        <v>0</v>
      </c>
      <c r="M201" s="55">
        <v>0</v>
      </c>
      <c r="N201" s="54">
        <v>0</v>
      </c>
      <c r="O201" s="55">
        <v>0</v>
      </c>
      <c r="P201" s="54">
        <v>0</v>
      </c>
      <c r="Q201" s="53">
        <f t="shared" si="50"/>
        <v>0</v>
      </c>
      <c r="S201" s="12"/>
    </row>
    <row r="202" spans="1:19" s="30" customFormat="1" ht="13.5" customHeight="1">
      <c r="A202" s="157"/>
      <c r="B202" s="160"/>
      <c r="C202" s="58"/>
      <c r="D202" s="57"/>
      <c r="E202" s="56" t="s">
        <v>35</v>
      </c>
      <c r="F202" s="54">
        <v>0</v>
      </c>
      <c r="G202" s="55">
        <v>0</v>
      </c>
      <c r="H202" s="54">
        <v>0</v>
      </c>
      <c r="I202" s="55">
        <v>0</v>
      </c>
      <c r="J202" s="54">
        <v>0</v>
      </c>
      <c r="K202" s="55">
        <v>0</v>
      </c>
      <c r="L202" s="54">
        <v>0</v>
      </c>
      <c r="M202" s="55">
        <v>0</v>
      </c>
      <c r="N202" s="54">
        <v>0</v>
      </c>
      <c r="O202" s="55">
        <v>0</v>
      </c>
      <c r="P202" s="54">
        <v>0</v>
      </c>
      <c r="Q202" s="53">
        <f t="shared" si="50"/>
        <v>0</v>
      </c>
      <c r="S202" s="7"/>
    </row>
    <row r="203" spans="1:19" s="30" customFormat="1" ht="13.5" customHeight="1">
      <c r="A203" s="157"/>
      <c r="B203" s="160"/>
      <c r="C203" s="52"/>
      <c r="D203" s="51"/>
      <c r="E203" s="50" t="s">
        <v>29</v>
      </c>
      <c r="F203" s="46">
        <f t="shared" ref="F203:P203" si="51">SUM(F199:F202)</f>
        <v>0</v>
      </c>
      <c r="G203" s="49">
        <f t="shared" si="51"/>
        <v>0</v>
      </c>
      <c r="H203" s="46">
        <f t="shared" si="51"/>
        <v>0</v>
      </c>
      <c r="I203" s="49">
        <f t="shared" si="51"/>
        <v>630</v>
      </c>
      <c r="J203" s="46">
        <f t="shared" si="51"/>
        <v>0</v>
      </c>
      <c r="K203" s="49">
        <f t="shared" si="51"/>
        <v>0</v>
      </c>
      <c r="L203" s="46">
        <f t="shared" si="51"/>
        <v>0</v>
      </c>
      <c r="M203" s="49">
        <f t="shared" si="51"/>
        <v>0</v>
      </c>
      <c r="N203" s="46">
        <f t="shared" si="51"/>
        <v>0</v>
      </c>
      <c r="O203" s="49">
        <f t="shared" si="51"/>
        <v>0</v>
      </c>
      <c r="P203" s="46">
        <f t="shared" si="51"/>
        <v>0</v>
      </c>
      <c r="Q203" s="45">
        <f t="shared" si="50"/>
        <v>630</v>
      </c>
      <c r="S203" s="7"/>
    </row>
    <row r="204" spans="1:19" s="30" customFormat="1" ht="12.75">
      <c r="A204" s="157"/>
      <c r="B204" s="161"/>
      <c r="C204" s="48"/>
      <c r="D204" s="48"/>
      <c r="E204" s="47"/>
      <c r="F204" s="46">
        <f t="shared" ref="F204:P204" si="52">F158+F163+F168+F173+F178+F183+F188+F193+F198+F203</f>
        <v>0</v>
      </c>
      <c r="G204" s="46">
        <f t="shared" si="52"/>
        <v>0</v>
      </c>
      <c r="H204" s="46">
        <f t="shared" si="52"/>
        <v>565.89999389648437</v>
      </c>
      <c r="I204" s="46">
        <f t="shared" si="52"/>
        <v>1125.0999984741211</v>
      </c>
      <c r="J204" s="46">
        <f t="shared" si="52"/>
        <v>5682.199951171875</v>
      </c>
      <c r="K204" s="46">
        <f t="shared" si="52"/>
        <v>5580.2001953125</v>
      </c>
      <c r="L204" s="46">
        <f t="shared" si="52"/>
        <v>2306.6000366210937</v>
      </c>
      <c r="M204" s="46">
        <f t="shared" si="52"/>
        <v>1406.5000305175781</v>
      </c>
      <c r="N204" s="46">
        <f t="shared" si="52"/>
        <v>0</v>
      </c>
      <c r="O204" s="46">
        <f t="shared" si="52"/>
        <v>0</v>
      </c>
      <c r="P204" s="46">
        <f t="shared" si="52"/>
        <v>5442.5</v>
      </c>
      <c r="Q204" s="45">
        <f t="shared" si="50"/>
        <v>22109.000205993652</v>
      </c>
      <c r="S204" s="7"/>
    </row>
    <row r="205" spans="1:19" s="30" customFormat="1" ht="12.75">
      <c r="A205" s="157"/>
      <c r="B205" s="162" t="s">
        <v>40</v>
      </c>
      <c r="C205" s="163"/>
      <c r="D205" s="164"/>
      <c r="E205" s="44" t="s">
        <v>32</v>
      </c>
      <c r="F205" s="43">
        <f t="shared" ref="F205:P205" si="53">F154+F159+F164+F169+F174+F179+F184+F189+F194+F199</f>
        <v>0</v>
      </c>
      <c r="G205" s="43">
        <f t="shared" si="53"/>
        <v>0</v>
      </c>
      <c r="H205" s="43">
        <f t="shared" si="53"/>
        <v>0</v>
      </c>
      <c r="I205" s="43">
        <f t="shared" si="53"/>
        <v>92</v>
      </c>
      <c r="J205" s="43">
        <f t="shared" si="53"/>
        <v>50</v>
      </c>
      <c r="K205" s="43">
        <f t="shared" si="53"/>
        <v>20</v>
      </c>
      <c r="L205" s="43">
        <f t="shared" si="53"/>
        <v>0</v>
      </c>
      <c r="M205" s="43">
        <f t="shared" si="53"/>
        <v>0</v>
      </c>
      <c r="N205" s="43">
        <f t="shared" si="53"/>
        <v>0</v>
      </c>
      <c r="O205" s="43">
        <f t="shared" si="53"/>
        <v>0</v>
      </c>
      <c r="P205" s="43">
        <f t="shared" si="53"/>
        <v>1694</v>
      </c>
      <c r="Q205" s="42">
        <f t="shared" si="50"/>
        <v>1856</v>
      </c>
      <c r="R205" s="33"/>
      <c r="S205" s="7"/>
    </row>
    <row r="206" spans="1:19" s="30" customFormat="1" ht="12.75">
      <c r="A206" s="157"/>
      <c r="B206" s="163"/>
      <c r="C206" s="163"/>
      <c r="D206" s="164"/>
      <c r="E206" s="41" t="s">
        <v>33</v>
      </c>
      <c r="F206" s="40">
        <f t="shared" ref="F206:P206" si="54">F155+F160+F165+F170+F175+F180+F185+F190+F195+F200</f>
        <v>0</v>
      </c>
      <c r="G206" s="40">
        <f t="shared" si="54"/>
        <v>0</v>
      </c>
      <c r="H206" s="40">
        <f t="shared" si="54"/>
        <v>565.89999389648437</v>
      </c>
      <c r="I206" s="40">
        <f t="shared" si="54"/>
        <v>974</v>
      </c>
      <c r="J206" s="40">
        <f t="shared" si="54"/>
        <v>5622.199951171875</v>
      </c>
      <c r="K206" s="40">
        <f t="shared" si="54"/>
        <v>5485.2001953125</v>
      </c>
      <c r="L206" s="40">
        <f t="shared" si="54"/>
        <v>2236.6000366210937</v>
      </c>
      <c r="M206" s="40">
        <f t="shared" si="54"/>
        <v>1237.4000244140625</v>
      </c>
      <c r="N206" s="40">
        <f t="shared" si="54"/>
        <v>0</v>
      </c>
      <c r="O206" s="40">
        <f t="shared" si="54"/>
        <v>0</v>
      </c>
      <c r="P206" s="40">
        <f t="shared" si="54"/>
        <v>3728.5</v>
      </c>
      <c r="Q206" s="39">
        <f t="shared" si="50"/>
        <v>19849.800201416016</v>
      </c>
      <c r="R206" s="33"/>
      <c r="S206" s="7"/>
    </row>
    <row r="207" spans="1:19" s="30" customFormat="1" ht="12.75">
      <c r="A207" s="157"/>
      <c r="B207" s="163"/>
      <c r="C207" s="163"/>
      <c r="D207" s="164"/>
      <c r="E207" s="41" t="s">
        <v>34</v>
      </c>
      <c r="F207" s="40">
        <f t="shared" ref="F207:P207" si="55">F156+F161+F166+F171+F176+F181+F186+F191+F196+F201</f>
        <v>0</v>
      </c>
      <c r="G207" s="40">
        <f t="shared" si="55"/>
        <v>0</v>
      </c>
      <c r="H207" s="40">
        <f t="shared" si="55"/>
        <v>0</v>
      </c>
      <c r="I207" s="40">
        <f t="shared" si="55"/>
        <v>0</v>
      </c>
      <c r="J207" s="40">
        <f t="shared" si="55"/>
        <v>0</v>
      </c>
      <c r="K207" s="40">
        <f t="shared" si="55"/>
        <v>0</v>
      </c>
      <c r="L207" s="40">
        <f t="shared" si="55"/>
        <v>0</v>
      </c>
      <c r="M207" s="40">
        <f t="shared" si="55"/>
        <v>0</v>
      </c>
      <c r="N207" s="40">
        <f t="shared" si="55"/>
        <v>0</v>
      </c>
      <c r="O207" s="40">
        <f t="shared" si="55"/>
        <v>0</v>
      </c>
      <c r="P207" s="40">
        <f t="shared" si="55"/>
        <v>0</v>
      </c>
      <c r="Q207" s="39">
        <f t="shared" si="50"/>
        <v>0</v>
      </c>
      <c r="R207" s="33"/>
      <c r="S207" s="7"/>
    </row>
    <row r="208" spans="1:19" s="30" customFormat="1" ht="12.75">
      <c r="A208" s="157"/>
      <c r="B208" s="163"/>
      <c r="C208" s="163"/>
      <c r="D208" s="164"/>
      <c r="E208" s="38" t="s">
        <v>35</v>
      </c>
      <c r="F208" s="37">
        <f t="shared" ref="F208:P208" si="56">F157+F162+F167+F172+F177+F182+F187+F192+F197+F202</f>
        <v>0</v>
      </c>
      <c r="G208" s="37">
        <f t="shared" si="56"/>
        <v>0</v>
      </c>
      <c r="H208" s="37">
        <f t="shared" si="56"/>
        <v>0</v>
      </c>
      <c r="I208" s="37">
        <f t="shared" si="56"/>
        <v>59.099998474121094</v>
      </c>
      <c r="J208" s="37">
        <f t="shared" si="56"/>
        <v>10</v>
      </c>
      <c r="K208" s="37">
        <f t="shared" si="56"/>
        <v>75</v>
      </c>
      <c r="L208" s="37">
        <f t="shared" si="56"/>
        <v>70</v>
      </c>
      <c r="M208" s="37">
        <f t="shared" si="56"/>
        <v>169.10000610351562</v>
      </c>
      <c r="N208" s="37">
        <f t="shared" si="56"/>
        <v>0</v>
      </c>
      <c r="O208" s="37">
        <f t="shared" si="56"/>
        <v>0</v>
      </c>
      <c r="P208" s="37">
        <f t="shared" si="56"/>
        <v>20</v>
      </c>
      <c r="Q208" s="36">
        <f t="shared" si="50"/>
        <v>403.20000457763672</v>
      </c>
      <c r="R208" s="33"/>
      <c r="S208" s="7"/>
    </row>
    <row r="209" spans="1:19" s="30" customFormat="1" ht="12.75">
      <c r="A209" s="157"/>
      <c r="B209" s="163"/>
      <c r="C209" s="163"/>
      <c r="D209" s="163"/>
      <c r="E209" s="166"/>
      <c r="F209" s="35">
        <f t="shared" ref="F209:P209" si="57">SUM(F205:F208)</f>
        <v>0</v>
      </c>
      <c r="G209" s="35">
        <f t="shared" si="57"/>
        <v>0</v>
      </c>
      <c r="H209" s="35">
        <f t="shared" si="57"/>
        <v>565.89999389648437</v>
      </c>
      <c r="I209" s="35">
        <f t="shared" si="57"/>
        <v>1125.0999984741211</v>
      </c>
      <c r="J209" s="35">
        <f t="shared" si="57"/>
        <v>5682.199951171875</v>
      </c>
      <c r="K209" s="35">
        <f t="shared" si="57"/>
        <v>5580.2001953125</v>
      </c>
      <c r="L209" s="35">
        <f t="shared" si="57"/>
        <v>2306.6000366210937</v>
      </c>
      <c r="M209" s="35">
        <f t="shared" si="57"/>
        <v>1406.5000305175781</v>
      </c>
      <c r="N209" s="35">
        <f t="shared" si="57"/>
        <v>0</v>
      </c>
      <c r="O209" s="35">
        <f t="shared" si="57"/>
        <v>0</v>
      </c>
      <c r="P209" s="35">
        <f t="shared" si="57"/>
        <v>5442.5</v>
      </c>
      <c r="Q209" s="34">
        <f t="shared" si="50"/>
        <v>22109.000205993652</v>
      </c>
      <c r="R209" s="33"/>
      <c r="S209" s="7"/>
    </row>
    <row r="210" spans="1:19" s="30" customFormat="1" ht="13.5" customHeight="1" thickBot="1">
      <c r="A210" s="158"/>
      <c r="B210" s="165"/>
      <c r="C210" s="165"/>
      <c r="D210" s="165"/>
      <c r="E210" s="167"/>
      <c r="F210" s="32">
        <f t="shared" ref="F210:P210" si="58">F209/$Q$209</f>
        <v>0</v>
      </c>
      <c r="G210" s="32">
        <f t="shared" si="58"/>
        <v>0</v>
      </c>
      <c r="H210" s="32">
        <f t="shared" si="58"/>
        <v>2.5595910652851293E-2</v>
      </c>
      <c r="I210" s="32">
        <f t="shared" si="58"/>
        <v>5.0888777782412409E-2</v>
      </c>
      <c r="J210" s="32">
        <f t="shared" si="58"/>
        <v>0.25700845349087542</v>
      </c>
      <c r="K210" s="32">
        <f t="shared" si="58"/>
        <v>0.25239495876433765</v>
      </c>
      <c r="L210" s="32">
        <f t="shared" si="58"/>
        <v>0.10432855466688108</v>
      </c>
      <c r="M210" s="32">
        <f t="shared" si="58"/>
        <v>6.3616627500699116E-2</v>
      </c>
      <c r="N210" s="32">
        <f t="shared" si="58"/>
        <v>0</v>
      </c>
      <c r="O210" s="32">
        <f t="shared" si="58"/>
        <v>0</v>
      </c>
      <c r="P210" s="32">
        <f t="shared" si="58"/>
        <v>0.24616671714194305</v>
      </c>
      <c r="Q210" s="31">
        <v>1</v>
      </c>
      <c r="S210" s="7"/>
    </row>
    <row r="211" spans="1:19" s="12" customFormat="1" ht="12.75">
      <c r="A211" s="168" t="s">
        <v>36</v>
      </c>
      <c r="B211" s="169"/>
      <c r="C211" s="169"/>
      <c r="D211" s="169"/>
      <c r="E211" s="29" t="s">
        <v>32</v>
      </c>
      <c r="F211" s="28">
        <f t="shared" ref="F211:P211" si="59">F148+F205</f>
        <v>0</v>
      </c>
      <c r="G211" s="28">
        <f t="shared" si="59"/>
        <v>485.79999923706055</v>
      </c>
      <c r="H211" s="28">
        <f t="shared" si="59"/>
        <v>4343.5000190734863</v>
      </c>
      <c r="I211" s="28">
        <f t="shared" si="59"/>
        <v>13608.299926757813</v>
      </c>
      <c r="J211" s="28">
        <f t="shared" si="59"/>
        <v>32390.500366210938</v>
      </c>
      <c r="K211" s="28">
        <f t="shared" si="59"/>
        <v>38375.499694824219</v>
      </c>
      <c r="L211" s="28">
        <f t="shared" si="59"/>
        <v>9077.5</v>
      </c>
      <c r="M211" s="28">
        <f t="shared" si="59"/>
        <v>14</v>
      </c>
      <c r="N211" s="28">
        <f t="shared" si="59"/>
        <v>0</v>
      </c>
      <c r="O211" s="28">
        <f t="shared" si="59"/>
        <v>0</v>
      </c>
      <c r="P211" s="28">
        <f t="shared" si="59"/>
        <v>26023.10009765625</v>
      </c>
      <c r="Q211" s="27">
        <f>SUM(F211:P211)</f>
        <v>124318.20010375977</v>
      </c>
      <c r="R211" s="16"/>
      <c r="S211" s="7"/>
    </row>
    <row r="212" spans="1:19" s="12" customFormat="1" ht="12.75">
      <c r="A212" s="170"/>
      <c r="B212" s="171"/>
      <c r="C212" s="171"/>
      <c r="D212" s="171"/>
      <c r="E212" s="26" t="s">
        <v>33</v>
      </c>
      <c r="F212" s="25">
        <f t="shared" ref="F212:P212" si="60">F149+F206</f>
        <v>0</v>
      </c>
      <c r="G212" s="25">
        <f t="shared" si="60"/>
        <v>2245</v>
      </c>
      <c r="H212" s="25">
        <f t="shared" si="60"/>
        <v>12857.700008392334</v>
      </c>
      <c r="I212" s="25">
        <f t="shared" si="60"/>
        <v>32351.600234985352</v>
      </c>
      <c r="J212" s="25">
        <f t="shared" si="60"/>
        <v>84778.800598144531</v>
      </c>
      <c r="K212" s="25">
        <f t="shared" si="60"/>
        <v>112695.49907684326</v>
      </c>
      <c r="L212" s="25">
        <f t="shared" si="60"/>
        <v>101443.19982910156</v>
      </c>
      <c r="M212" s="25">
        <f t="shared" si="60"/>
        <v>49269.900009155273</v>
      </c>
      <c r="N212" s="25">
        <f t="shared" si="60"/>
        <v>1012</v>
      </c>
      <c r="O212" s="25">
        <f t="shared" si="60"/>
        <v>0</v>
      </c>
      <c r="P212" s="25">
        <f t="shared" si="60"/>
        <v>23314.299987792969</v>
      </c>
      <c r="Q212" s="24">
        <f>SUM(F212:P212)</f>
        <v>419967.99974441528</v>
      </c>
      <c r="R212" s="16"/>
      <c r="S212" s="7"/>
    </row>
    <row r="213" spans="1:19" s="12" customFormat="1" ht="12.75">
      <c r="A213" s="170"/>
      <c r="B213" s="171"/>
      <c r="C213" s="171"/>
      <c r="D213" s="171"/>
      <c r="E213" s="26" t="s">
        <v>34</v>
      </c>
      <c r="F213" s="25">
        <f t="shared" ref="F213:P213" si="61">F150+F207</f>
        <v>0</v>
      </c>
      <c r="G213" s="25">
        <f t="shared" si="61"/>
        <v>0</v>
      </c>
      <c r="H213" s="25">
        <f t="shared" si="61"/>
        <v>82.900001525878906</v>
      </c>
      <c r="I213" s="25">
        <f t="shared" si="61"/>
        <v>186.29999923706055</v>
      </c>
      <c r="J213" s="25">
        <f t="shared" si="61"/>
        <v>613.19999694824219</v>
      </c>
      <c r="K213" s="25">
        <f t="shared" si="61"/>
        <v>769.5</v>
      </c>
      <c r="L213" s="25">
        <f t="shared" si="61"/>
        <v>921.60000610351562</v>
      </c>
      <c r="M213" s="25">
        <f t="shared" si="61"/>
        <v>764.29998779296875</v>
      </c>
      <c r="N213" s="25">
        <f t="shared" si="61"/>
        <v>31</v>
      </c>
      <c r="O213" s="25">
        <f t="shared" si="61"/>
        <v>0</v>
      </c>
      <c r="P213" s="25">
        <f t="shared" si="61"/>
        <v>0</v>
      </c>
      <c r="Q213" s="24">
        <f>SUM(F213:P213)</f>
        <v>3368.799991607666</v>
      </c>
      <c r="R213" s="16"/>
      <c r="S213" s="7"/>
    </row>
    <row r="214" spans="1:19" s="12" customFormat="1" ht="12.75">
      <c r="A214" s="170"/>
      <c r="B214" s="171"/>
      <c r="C214" s="171"/>
      <c r="D214" s="171"/>
      <c r="E214" s="23" t="s">
        <v>35</v>
      </c>
      <c r="F214" s="22">
        <f t="shared" ref="F214:P214" si="62">F151+F208</f>
        <v>0</v>
      </c>
      <c r="G214" s="22">
        <f t="shared" si="62"/>
        <v>37</v>
      </c>
      <c r="H214" s="22">
        <f t="shared" si="62"/>
        <v>667</v>
      </c>
      <c r="I214" s="22">
        <f t="shared" si="62"/>
        <v>1184.5</v>
      </c>
      <c r="J214" s="22">
        <f t="shared" si="62"/>
        <v>3593.1999893188477</v>
      </c>
      <c r="K214" s="22">
        <f t="shared" si="62"/>
        <v>4591.9999847412109</v>
      </c>
      <c r="L214" s="22">
        <f t="shared" si="62"/>
        <v>6167.3999786376953</v>
      </c>
      <c r="M214" s="22">
        <f t="shared" si="62"/>
        <v>3958.2999839782715</v>
      </c>
      <c r="N214" s="22">
        <f t="shared" si="62"/>
        <v>223</v>
      </c>
      <c r="O214" s="22">
        <f t="shared" si="62"/>
        <v>0</v>
      </c>
      <c r="P214" s="22">
        <f t="shared" si="62"/>
        <v>20</v>
      </c>
      <c r="Q214" s="21">
        <f>SUM(F214:P214)</f>
        <v>20442.399936676025</v>
      </c>
      <c r="R214" s="16"/>
      <c r="S214" s="7"/>
    </row>
    <row r="215" spans="1:19" s="12" customFormat="1" ht="12.75">
      <c r="A215" s="170"/>
      <c r="B215" s="171"/>
      <c r="C215" s="171"/>
      <c r="D215" s="171"/>
      <c r="E215" s="20"/>
      <c r="F215" s="19">
        <f t="shared" ref="F215:P215" si="63">SUM(F211:F214)</f>
        <v>0</v>
      </c>
      <c r="G215" s="18">
        <f t="shared" si="63"/>
        <v>2767.7999992370605</v>
      </c>
      <c r="H215" s="18">
        <f t="shared" si="63"/>
        <v>17951.100028991699</v>
      </c>
      <c r="I215" s="18">
        <f t="shared" si="63"/>
        <v>47330.700160980225</v>
      </c>
      <c r="J215" s="18">
        <f t="shared" si="63"/>
        <v>121375.70095062256</v>
      </c>
      <c r="K215" s="18">
        <f t="shared" si="63"/>
        <v>156432.49875640869</v>
      </c>
      <c r="L215" s="18">
        <f t="shared" si="63"/>
        <v>117609.69981384277</v>
      </c>
      <c r="M215" s="18">
        <f t="shared" si="63"/>
        <v>54006.499980926514</v>
      </c>
      <c r="N215" s="18">
        <f t="shared" si="63"/>
        <v>1266</v>
      </c>
      <c r="O215" s="18">
        <f t="shared" si="63"/>
        <v>0</v>
      </c>
      <c r="P215" s="18">
        <f t="shared" si="63"/>
        <v>49357.400085449219</v>
      </c>
      <c r="Q215" s="17">
        <f>SUM(F215:P215)</f>
        <v>568097.39977645874</v>
      </c>
      <c r="R215" s="16"/>
      <c r="S215" s="7"/>
    </row>
    <row r="216" spans="1:19" s="12" customFormat="1" ht="13.5" customHeight="1" thickBot="1">
      <c r="A216" s="172"/>
      <c r="B216" s="173"/>
      <c r="C216" s="173"/>
      <c r="D216" s="173"/>
      <c r="E216" s="15"/>
      <c r="F216" s="14">
        <f t="shared" ref="F216:P216" si="64">F215/$Q$215</f>
        <v>0</v>
      </c>
      <c r="G216" s="14">
        <f t="shared" si="64"/>
        <v>4.8720518705527701E-3</v>
      </c>
      <c r="H216" s="14">
        <f t="shared" si="64"/>
        <v>3.1598630861636223E-2</v>
      </c>
      <c r="I216" s="14">
        <f t="shared" si="64"/>
        <v>8.3314410838008474E-2</v>
      </c>
      <c r="J216" s="14">
        <f t="shared" si="64"/>
        <v>0.21365297746193312</v>
      </c>
      <c r="K216" s="14">
        <f t="shared" si="64"/>
        <v>0.275362110120489</v>
      </c>
      <c r="L216" s="14">
        <f t="shared" si="64"/>
        <v>0.20702383052645751</v>
      </c>
      <c r="M216" s="14">
        <f t="shared" si="64"/>
        <v>9.506556446513853E-2</v>
      </c>
      <c r="N216" s="14">
        <f t="shared" si="64"/>
        <v>2.2284911011706088E-3</v>
      </c>
      <c r="O216" s="14">
        <f t="shared" si="64"/>
        <v>0</v>
      </c>
      <c r="P216" s="14">
        <f t="shared" si="64"/>
        <v>8.6881932754613755E-2</v>
      </c>
      <c r="Q216" s="13">
        <v>1</v>
      </c>
      <c r="S216" s="7"/>
    </row>
    <row r="217" spans="1:19" ht="13.5">
      <c r="A217" s="150" t="s">
        <v>74</v>
      </c>
      <c r="B217" s="151" t="s">
        <v>80</v>
      </c>
      <c r="C217" s="11"/>
      <c r="D217" s="11"/>
      <c r="E217" s="10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</row>
    <row r="218" spans="1:19" ht="13.5">
      <c r="A218" s="150" t="s">
        <v>75</v>
      </c>
      <c r="B218" s="152" t="s">
        <v>77</v>
      </c>
    </row>
    <row r="219" spans="1:19" ht="13.5">
      <c r="A219" s="150" t="s">
        <v>76</v>
      </c>
      <c r="B219" s="153" t="s">
        <v>78</v>
      </c>
    </row>
  </sheetData>
  <mergeCells count="34">
    <mergeCell ref="P1:Q1"/>
    <mergeCell ref="A5:A7"/>
    <mergeCell ref="B5:B7"/>
    <mergeCell ref="C5:D7"/>
    <mergeCell ref="E5:E7"/>
    <mergeCell ref="F5:O5"/>
    <mergeCell ref="P5:P7"/>
    <mergeCell ref="O6:O7"/>
    <mergeCell ref="Q5:Q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A8:A85"/>
    <mergeCell ref="B8:B43"/>
    <mergeCell ref="C29:D29"/>
    <mergeCell ref="B44:B69"/>
    <mergeCell ref="C55:D55"/>
    <mergeCell ref="B70:B85"/>
    <mergeCell ref="A211:D216"/>
    <mergeCell ref="A86:A153"/>
    <mergeCell ref="B86:B131"/>
    <mergeCell ref="B132:B147"/>
    <mergeCell ref="B148:D153"/>
    <mergeCell ref="E152:E153"/>
    <mergeCell ref="A154:A210"/>
    <mergeCell ref="B154:B204"/>
    <mergeCell ref="B205:D210"/>
    <mergeCell ref="E209:E210"/>
  </mergeCells>
  <phoneticPr fontId="3"/>
  <pageMargins left="0.70866141732283472" right="0.70866141732283472" top="0.74803149606299213" bottom="0.74803149606299213" header="0.31496062992125984" footer="0.31496062992125984"/>
  <pageSetup paperSize="9" scale="57" orientation="portrait" horizontalDpi="300" verticalDpi="300" r:id="rId1"/>
  <rowBreaks count="2" manualBreakCount="2">
    <brk id="105" max="16383" man="1"/>
    <brk id="204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（２）⑤</vt:lpstr>
      <vt:lpstr>'（２）⑤'!Print_Area</vt:lpstr>
      <vt:lpstr>'（２）⑤'!Print_Titles</vt:lpstr>
    </vt:vector>
  </TitlesOfParts>
  <Company>alic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tabuchi</dc:creator>
  <cp:lastModifiedBy>OoizumiKazuo</cp:lastModifiedBy>
  <cp:lastPrinted>2016-03-08T12:20:15Z</cp:lastPrinted>
  <dcterms:created xsi:type="dcterms:W3CDTF">2008-07-30T07:26:04Z</dcterms:created>
  <dcterms:modified xsi:type="dcterms:W3CDTF">2016-06-02T04:51:06Z</dcterms:modified>
</cp:coreProperties>
</file>