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75" yWindow="210" windowWidth="18585" windowHeight="9150"/>
  </bookViews>
  <sheets>
    <sheet name="鹿⑤27" sheetId="7" r:id="rId1"/>
  </sheets>
  <definedNames>
    <definedName name="_xlnm.Print_Area" localSheetId="0">鹿⑤27!$A$1:$T$96</definedName>
    <definedName name="_xlnm.Print_Titles" localSheetId="0">鹿⑤27!$5:$7</definedName>
  </definedNames>
  <calcPr calcId="125725"/>
</workbook>
</file>

<file path=xl/calcChain.xml><?xml version="1.0" encoding="utf-8"?>
<calcChain xmlns="http://schemas.openxmlformats.org/spreadsheetml/2006/main">
  <c r="P91" i="7"/>
  <c r="P90"/>
  <c r="P70"/>
  <c r="P76" s="1"/>
  <c r="P82" s="1"/>
  <c r="P75"/>
  <c r="O76"/>
  <c r="P87"/>
  <c r="P23"/>
  <c r="P88" s="1"/>
  <c r="P65"/>
  <c r="Q91"/>
  <c r="P81"/>
  <c r="Q88"/>
  <c r="O88"/>
  <c r="P89" l="1"/>
  <c r="P92"/>
  <c r="P93" s="1"/>
  <c r="Q86" l="1"/>
  <c r="P86"/>
  <c r="O86"/>
  <c r="N86"/>
  <c r="M86"/>
  <c r="L86"/>
  <c r="K86"/>
  <c r="J86"/>
  <c r="I86"/>
  <c r="H86"/>
  <c r="G86"/>
  <c r="Q85"/>
  <c r="P85"/>
  <c r="O85"/>
  <c r="N85"/>
  <c r="M85"/>
  <c r="L85"/>
  <c r="K85"/>
  <c r="J85"/>
  <c r="I85"/>
  <c r="H85"/>
  <c r="G85"/>
  <c r="Q84"/>
  <c r="P84"/>
  <c r="O84"/>
  <c r="N84"/>
  <c r="M84"/>
  <c r="L84"/>
  <c r="K84"/>
  <c r="J84"/>
  <c r="I84"/>
  <c r="H84"/>
  <c r="G84"/>
  <c r="Q83"/>
  <c r="P83"/>
  <c r="O83"/>
  <c r="N83"/>
  <c r="M83"/>
  <c r="L83"/>
  <c r="K83"/>
  <c r="J83"/>
  <c r="I83"/>
  <c r="H83"/>
  <c r="G83"/>
  <c r="Q81"/>
  <c r="O81"/>
  <c r="N81"/>
  <c r="M81"/>
  <c r="L81"/>
  <c r="K81"/>
  <c r="J81"/>
  <c r="I81"/>
  <c r="H81"/>
  <c r="G81"/>
  <c r="R80"/>
  <c r="R79"/>
  <c r="R78"/>
  <c r="R77"/>
  <c r="R75"/>
  <c r="Q75"/>
  <c r="O75"/>
  <c r="N75"/>
  <c r="M75"/>
  <c r="L75"/>
  <c r="K75"/>
  <c r="J75"/>
  <c r="I75"/>
  <c r="H75"/>
  <c r="G75"/>
  <c r="R74"/>
  <c r="R73"/>
  <c r="R72"/>
  <c r="R71"/>
  <c r="Q70"/>
  <c r="O70"/>
  <c r="N70"/>
  <c r="M70"/>
  <c r="L70"/>
  <c r="K70"/>
  <c r="J70"/>
  <c r="I70"/>
  <c r="H70"/>
  <c r="H76" s="1"/>
  <c r="G70"/>
  <c r="G76" s="1"/>
  <c r="R69"/>
  <c r="R68"/>
  <c r="R67"/>
  <c r="R66"/>
  <c r="Q64"/>
  <c r="P64"/>
  <c r="O64"/>
  <c r="N64"/>
  <c r="M64"/>
  <c r="L64"/>
  <c r="K64"/>
  <c r="J64"/>
  <c r="I64"/>
  <c r="H64"/>
  <c r="G64"/>
  <c r="R63"/>
  <c r="R62"/>
  <c r="R61"/>
  <c r="R60"/>
  <c r="Q59"/>
  <c r="P59"/>
  <c r="O59"/>
  <c r="N59"/>
  <c r="M59"/>
  <c r="L59"/>
  <c r="K59"/>
  <c r="J59"/>
  <c r="I59"/>
  <c r="H59"/>
  <c r="G59"/>
  <c r="R58"/>
  <c r="R57"/>
  <c r="R56"/>
  <c r="R55"/>
  <c r="Q54"/>
  <c r="Q65" s="1"/>
  <c r="O54"/>
  <c r="N54"/>
  <c r="M54"/>
  <c r="L54"/>
  <c r="K54"/>
  <c r="J54"/>
  <c r="I54"/>
  <c r="H54"/>
  <c r="G54"/>
  <c r="R53"/>
  <c r="R52"/>
  <c r="R51"/>
  <c r="R50"/>
  <c r="Q49"/>
  <c r="O49"/>
  <c r="N49"/>
  <c r="M49"/>
  <c r="L49"/>
  <c r="K49"/>
  <c r="J49"/>
  <c r="I49"/>
  <c r="H49"/>
  <c r="G49"/>
  <c r="R48"/>
  <c r="R47"/>
  <c r="R46"/>
  <c r="R45"/>
  <c r="Q43"/>
  <c r="Q44" s="1"/>
  <c r="P43"/>
  <c r="P44" s="1"/>
  <c r="O43"/>
  <c r="O44" s="1"/>
  <c r="N43"/>
  <c r="N44" s="1"/>
  <c r="M43"/>
  <c r="L43"/>
  <c r="K43"/>
  <c r="J43"/>
  <c r="I43"/>
  <c r="H43"/>
  <c r="G43"/>
  <c r="G44" s="1"/>
  <c r="R42"/>
  <c r="R41"/>
  <c r="R40"/>
  <c r="R39"/>
  <c r="R43" s="1"/>
  <c r="Q38"/>
  <c r="P38"/>
  <c r="O38"/>
  <c r="N38"/>
  <c r="M38"/>
  <c r="L38"/>
  <c r="K38"/>
  <c r="J38"/>
  <c r="I38"/>
  <c r="H38"/>
  <c r="G38"/>
  <c r="R37"/>
  <c r="R36"/>
  <c r="R35"/>
  <c r="R34"/>
  <c r="Q33"/>
  <c r="O33"/>
  <c r="N33"/>
  <c r="M33"/>
  <c r="L33"/>
  <c r="K33"/>
  <c r="J33"/>
  <c r="I33"/>
  <c r="H33"/>
  <c r="G33"/>
  <c r="R32"/>
  <c r="R31"/>
  <c r="R30"/>
  <c r="R29"/>
  <c r="R33" s="1"/>
  <c r="Q28"/>
  <c r="P28"/>
  <c r="O28"/>
  <c r="N28"/>
  <c r="M28"/>
  <c r="L28"/>
  <c r="K28"/>
  <c r="J28"/>
  <c r="I28"/>
  <c r="I44" s="1"/>
  <c r="H28"/>
  <c r="G28"/>
  <c r="R27"/>
  <c r="R26"/>
  <c r="R25"/>
  <c r="R24"/>
  <c r="Q22"/>
  <c r="O22"/>
  <c r="N22"/>
  <c r="M22"/>
  <c r="L22"/>
  <c r="K22"/>
  <c r="J22"/>
  <c r="I22"/>
  <c r="H22"/>
  <c r="G22"/>
  <c r="R21"/>
  <c r="R20"/>
  <c r="R19"/>
  <c r="R18"/>
  <c r="R22" s="1"/>
  <c r="Q17"/>
  <c r="P17"/>
  <c r="O17"/>
  <c r="N17"/>
  <c r="M17"/>
  <c r="L17"/>
  <c r="K17"/>
  <c r="J17"/>
  <c r="I17"/>
  <c r="H17"/>
  <c r="G17"/>
  <c r="R16"/>
  <c r="R15"/>
  <c r="R14"/>
  <c r="R13"/>
  <c r="Q12"/>
  <c r="P12"/>
  <c r="O12"/>
  <c r="N12"/>
  <c r="M12"/>
  <c r="L12"/>
  <c r="K12"/>
  <c r="J12"/>
  <c r="I12"/>
  <c r="H12"/>
  <c r="G12"/>
  <c r="G23" s="1"/>
  <c r="G88" s="1"/>
  <c r="R11"/>
  <c r="R10"/>
  <c r="R9"/>
  <c r="R8"/>
  <c r="R81" l="1"/>
  <c r="I76"/>
  <c r="R64"/>
  <c r="R59"/>
  <c r="M65"/>
  <c r="L65"/>
  <c r="O65"/>
  <c r="I65"/>
  <c r="H65"/>
  <c r="N65"/>
  <c r="K65"/>
  <c r="J65"/>
  <c r="G65"/>
  <c r="G82" s="1"/>
  <c r="G90" s="1"/>
  <c r="G92" s="1"/>
  <c r="R38"/>
  <c r="R49"/>
  <c r="R28"/>
  <c r="I23"/>
  <c r="I88" s="1"/>
  <c r="N76"/>
  <c r="M76"/>
  <c r="L76"/>
  <c r="Q76"/>
  <c r="Q82" s="1"/>
  <c r="Q90" s="1"/>
  <c r="K76"/>
  <c r="J76"/>
  <c r="R70"/>
  <c r="R76" s="1"/>
  <c r="G87"/>
  <c r="R54"/>
  <c r="O87"/>
  <c r="M44"/>
  <c r="J44"/>
  <c r="K44"/>
  <c r="L44"/>
  <c r="H44"/>
  <c r="O23"/>
  <c r="L23"/>
  <c r="L88" s="1"/>
  <c r="K87"/>
  <c r="N23"/>
  <c r="N88" s="1"/>
  <c r="M23"/>
  <c r="M88" s="1"/>
  <c r="R17"/>
  <c r="Q87"/>
  <c r="K23"/>
  <c r="K88" s="1"/>
  <c r="H23"/>
  <c r="H88" s="1"/>
  <c r="R85"/>
  <c r="N87"/>
  <c r="L87"/>
  <c r="R83"/>
  <c r="M87"/>
  <c r="R84"/>
  <c r="R86"/>
  <c r="J23"/>
  <c r="J88" s="1"/>
  <c r="R12"/>
  <c r="J87"/>
  <c r="I87"/>
  <c r="Q23"/>
  <c r="H87"/>
  <c r="I82" l="1"/>
  <c r="I90" s="1"/>
  <c r="I92" s="1"/>
  <c r="R65"/>
  <c r="N82"/>
  <c r="N90" s="1"/>
  <c r="N92" s="1"/>
  <c r="H82"/>
  <c r="H90" s="1"/>
  <c r="H92" s="1"/>
  <c r="O82"/>
  <c r="O90" s="1"/>
  <c r="O92" s="1"/>
  <c r="R44"/>
  <c r="M82"/>
  <c r="M90" s="1"/>
  <c r="L82"/>
  <c r="L90" s="1"/>
  <c r="L92" s="1"/>
  <c r="K82"/>
  <c r="K90" s="1"/>
  <c r="K92" s="1"/>
  <c r="J82"/>
  <c r="J90" s="1"/>
  <c r="Q92"/>
  <c r="R87"/>
  <c r="R23"/>
  <c r="R88" s="1"/>
  <c r="Q89" s="1"/>
  <c r="R82" l="1"/>
  <c r="R90" s="1"/>
  <c r="I91" s="1"/>
  <c r="M92"/>
  <c r="J92"/>
  <c r="L89"/>
  <c r="I89"/>
  <c r="H89"/>
  <c r="M89"/>
  <c r="J89"/>
  <c r="K89"/>
  <c r="N89"/>
  <c r="O89"/>
  <c r="G89"/>
  <c r="R89"/>
  <c r="J91" l="1"/>
  <c r="H91"/>
  <c r="M91"/>
  <c r="G91"/>
  <c r="K91"/>
  <c r="J93"/>
  <c r="L91"/>
  <c r="R92"/>
  <c r="H93" s="1"/>
  <c r="R91"/>
  <c r="N91"/>
  <c r="O91"/>
  <c r="I93" l="1"/>
  <c r="G93"/>
  <c r="M93"/>
  <c r="R93"/>
  <c r="N93"/>
  <c r="Q93"/>
  <c r="K93"/>
  <c r="O93"/>
  <c r="L93"/>
</calcChain>
</file>

<file path=xl/sharedStrings.xml><?xml version="1.0" encoding="utf-8"?>
<sst xmlns="http://schemas.openxmlformats.org/spreadsheetml/2006/main" count="133" uniqueCount="63">
  <si>
    <t>現在</t>
    <rPh sb="0" eb="2">
      <t>ゲンザイ</t>
    </rPh>
    <phoneticPr fontId="3"/>
  </si>
  <si>
    <t>県</t>
    <rPh sb="0" eb="1">
      <t>ケン</t>
    </rPh>
    <phoneticPr fontId="8"/>
  </si>
  <si>
    <t>地域</t>
    <rPh sb="0" eb="2">
      <t>チイキ</t>
    </rPh>
    <phoneticPr fontId="8"/>
  </si>
  <si>
    <t>島</t>
    <rPh sb="0" eb="1">
      <t>シマ</t>
    </rPh>
    <phoneticPr fontId="8"/>
  </si>
  <si>
    <t>市町村</t>
    <rPh sb="0" eb="3">
      <t>シチョウソン</t>
    </rPh>
    <phoneticPr fontId="8"/>
  </si>
  <si>
    <t>要件区分</t>
    <rPh sb="0" eb="2">
      <t>ヨウケン</t>
    </rPh>
    <rPh sb="2" eb="4">
      <t>クブン</t>
    </rPh>
    <phoneticPr fontId="8"/>
  </si>
  <si>
    <t>年代</t>
    <rPh sb="0" eb="2">
      <t>ネンダイ</t>
    </rPh>
    <phoneticPr fontId="8"/>
  </si>
  <si>
    <t>計</t>
    <rPh sb="0" eb="1">
      <t>ケイ</t>
    </rPh>
    <phoneticPr fontId="8"/>
  </si>
  <si>
    <t>備考</t>
    <rPh sb="0" eb="2">
      <t>ビコウ</t>
    </rPh>
    <phoneticPr fontId="8"/>
  </si>
  <si>
    <t>10代</t>
    <rPh sb="2" eb="3">
      <t>ダイ</t>
    </rPh>
    <phoneticPr fontId="8"/>
  </si>
  <si>
    <t>20代</t>
    <rPh sb="2" eb="3">
      <t>ダイ</t>
    </rPh>
    <phoneticPr fontId="8"/>
  </si>
  <si>
    <t>30代</t>
    <rPh sb="2" eb="3">
      <t>ダイ</t>
    </rPh>
    <phoneticPr fontId="8"/>
  </si>
  <si>
    <t>40代</t>
    <rPh sb="2" eb="3">
      <t>ダイ</t>
    </rPh>
    <phoneticPr fontId="8"/>
  </si>
  <si>
    <t>50代</t>
    <rPh sb="2" eb="3">
      <t>ダイ</t>
    </rPh>
    <phoneticPr fontId="8"/>
  </si>
  <si>
    <t>60代</t>
    <rPh sb="2" eb="3">
      <t>ダイ</t>
    </rPh>
    <phoneticPr fontId="8"/>
  </si>
  <si>
    <t>70代</t>
    <rPh sb="2" eb="3">
      <t>ダイ</t>
    </rPh>
    <phoneticPr fontId="8"/>
  </si>
  <si>
    <t>80代</t>
    <rPh sb="2" eb="3">
      <t>ダイ</t>
    </rPh>
    <phoneticPr fontId="8"/>
  </si>
  <si>
    <t>90代</t>
    <rPh sb="2" eb="3">
      <t>ダイ</t>
    </rPh>
    <phoneticPr fontId="8"/>
  </si>
  <si>
    <t>法人</t>
    <rPh sb="0" eb="2">
      <t>ホウジン</t>
    </rPh>
    <phoneticPr fontId="8"/>
  </si>
  <si>
    <t>熊毛地区</t>
    <rPh sb="0" eb="2">
      <t>クマゲ</t>
    </rPh>
    <rPh sb="2" eb="4">
      <t>チク</t>
    </rPh>
    <phoneticPr fontId="8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</si>
  <si>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</si>
  <si>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</si>
  <si>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小計</t>
    <rPh sb="0" eb="2">
      <t>ショウケイ</t>
    </rPh>
    <phoneticPr fontId="8"/>
  </si>
  <si>
    <t>中種子町</t>
    <rPh sb="0" eb="3">
      <t>ナカタネ</t>
    </rPh>
    <rPh sb="3" eb="4">
      <t>チョウ</t>
    </rPh>
    <phoneticPr fontId="8"/>
  </si>
  <si>
    <t>南種子町</t>
    <rPh sb="0" eb="3">
      <t>ミナミタネ</t>
    </rPh>
    <rPh sb="3" eb="4">
      <t>チョウ</t>
    </rPh>
    <phoneticPr fontId="8"/>
  </si>
  <si>
    <t>大島地区</t>
    <rPh sb="0" eb="2">
      <t>オオシマ</t>
    </rPh>
    <rPh sb="2" eb="4">
      <t>チク</t>
    </rPh>
    <phoneticPr fontId="8"/>
  </si>
  <si>
    <t>奄美大島</t>
    <rPh sb="0" eb="4">
      <t>アマミオオシマ</t>
    </rPh>
    <phoneticPr fontId="8"/>
  </si>
  <si>
    <t>奄美市</t>
    <rPh sb="0" eb="3">
      <t>アマミシ</t>
    </rPh>
    <phoneticPr fontId="8"/>
  </si>
  <si>
    <t>大和村</t>
    <rPh sb="0" eb="2">
      <t>ヤマト</t>
    </rPh>
    <rPh sb="2" eb="3">
      <t>ムラ</t>
    </rPh>
    <phoneticPr fontId="8"/>
  </si>
  <si>
    <t>龍郷町</t>
    <rPh sb="0" eb="2">
      <t>タツゴウ</t>
    </rPh>
    <rPh sb="2" eb="3">
      <t>チョウ</t>
    </rPh>
    <phoneticPr fontId="8"/>
  </si>
  <si>
    <t>宇検村</t>
    <rPh sb="0" eb="2">
      <t>ウケン</t>
    </rPh>
    <rPh sb="2" eb="3">
      <t>ムラ</t>
    </rPh>
    <phoneticPr fontId="8"/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</si>
  <si>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</si>
  <si>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</si>
  <si>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</si>
  <si>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</si>
  <si>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</si>
  <si>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</si>
  <si>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シマ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</si>
  <si>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</si>
  <si>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</si>
  <si>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2">
      <t>ヨロン</t>
    </rPh>
    <rPh sb="2" eb="3">
      <t>ジマ</t>
    </rPh>
    <phoneticPr fontId="8"/>
  </si>
  <si>
    <t>与論町</t>
    <rPh sb="0" eb="2">
      <t>ヨロン</t>
    </rPh>
    <rPh sb="2" eb="3">
      <t>チョウ</t>
    </rPh>
    <phoneticPr fontId="8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</si>
  <si>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8"/>
  </si>
  <si>
    <t>熊毛地区計</t>
    <rPh sb="0" eb="2">
      <t>クマゲ</t>
    </rPh>
    <rPh sb="2" eb="4">
      <t>チク</t>
    </rPh>
    <rPh sb="4" eb="5">
      <t>ケイ</t>
    </rPh>
    <phoneticPr fontId="8"/>
  </si>
  <si>
    <t>大島地区計</t>
    <rPh sb="0" eb="2">
      <t>オオシマ</t>
    </rPh>
    <rPh sb="2" eb="4">
      <t>チク</t>
    </rPh>
    <rPh sb="4" eb="5">
      <t>ケイ</t>
    </rPh>
    <phoneticPr fontId="8"/>
  </si>
  <si>
    <t>鹿児島県合計</t>
    <rPh sb="0" eb="4">
      <t>カゴシマケン</t>
    </rPh>
    <rPh sb="4" eb="6">
      <t>ゴウケイ</t>
    </rPh>
    <phoneticPr fontId="8"/>
  </si>
  <si>
    <t>※本年１月１日時点の満年齢で計算している。</t>
    <rPh sb="1" eb="3">
      <t>ホンネン</t>
    </rPh>
    <rPh sb="4" eb="5">
      <t>ガツ</t>
    </rPh>
    <rPh sb="6" eb="7">
      <t>ニチ</t>
    </rPh>
    <rPh sb="7" eb="9">
      <t>ジテン</t>
    </rPh>
    <rPh sb="10" eb="11">
      <t>マン</t>
    </rPh>
    <rPh sb="11" eb="13">
      <t>ネンレイ</t>
    </rPh>
    <rPh sb="14" eb="16">
      <t>ケイサン</t>
    </rPh>
    <phoneticPr fontId="8"/>
  </si>
  <si>
    <t>（単位：a）</t>
    <rPh sb="1" eb="3">
      <t>タンイ</t>
    </rPh>
    <phoneticPr fontId="8"/>
  </si>
  <si>
    <t>鹿　児　島　県</t>
    <phoneticPr fontId="3"/>
  </si>
  <si>
    <t>A-1</t>
    <phoneticPr fontId="8"/>
  </si>
  <si>
    <t>A-2</t>
    <phoneticPr fontId="8"/>
  </si>
  <si>
    <t>A-3</t>
    <phoneticPr fontId="8"/>
  </si>
  <si>
    <t>A-4</t>
    <phoneticPr fontId="8"/>
  </si>
  <si>
    <t>大島地区</t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</si>
  <si>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</si>
  <si>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</si>
  <si>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平成２７年産の甘味資源作物交付金の交付実績があった者で集計。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</si>
  <si>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（注２）</t>
    <rPh sb="1" eb="2">
      <t>チュウ</t>
    </rPh>
    <phoneticPr fontId="3"/>
  </si>
  <si>
    <t>（注３）</t>
    <rPh sb="1" eb="2">
      <t>チュウ</t>
    </rPh>
    <phoneticPr fontId="3"/>
  </si>
  <si>
    <t>100代</t>
    <rPh sb="3" eb="4">
      <t>ダイ</t>
    </rPh>
    <phoneticPr fontId="8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</si>
  <si>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</si>
  <si>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表中の市町村以外に居住する生産者の収穫面積は、生産者が交付申請を行った市町村で分類。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3" eb="26">
      <t>セイサンシャ</t>
    </rPh>
    <rPh sb="29" eb="31">
      <t>シンセイ</t>
    </rPh>
    <rPh sb="32" eb="33">
      <t>オコナ</t>
    </rPh>
    <rPh sb="35" eb="38">
      <t>シチョウソン</t>
    </rPh>
    <phoneticPr fontId="3"/>
  </si>
  <si>
    <t>（５）市町村別　要件区分別　年齢層・法人別　収穫面積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8" eb="20">
      <t>ホウジン</t>
    </rPh>
    <rPh sb="20" eb="21">
      <t>ベツ</t>
    </rPh>
    <rPh sb="22" eb="24">
      <t>シュウカク</t>
    </rPh>
    <rPh sb="24" eb="26">
      <t>メンセキ</t>
    </rPh>
    <phoneticPr fontId="8"/>
  </si>
</sst>
</file>

<file path=xl/styles.xml><?xml version="1.0" encoding="utf-8"?>
<styleSheet xmlns="http://schemas.openxmlformats.org/spreadsheetml/2006/main">
  <numFmts count="4">
    <numFmt numFmtId="176" formatCode="[$-411]ggge&quot;年&quot;m&quot;月&quot;d&quot;日&quot;;@"/>
    <numFmt numFmtId="177" formatCode="0.0%"/>
    <numFmt numFmtId="178" formatCode="#,##0;&quot;△ &quot;#,##0"/>
    <numFmt numFmtId="179" formatCode="#,##0.0;&quot;△ &quot;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7" fillId="2" borderId="0" xfId="2" applyFont="1" applyFill="1">
      <alignment vertical="center"/>
    </xf>
    <xf numFmtId="0" fontId="9" fillId="2" borderId="0" xfId="2" applyFont="1" applyFill="1">
      <alignment vertical="center"/>
    </xf>
    <xf numFmtId="49" fontId="4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right"/>
    </xf>
    <xf numFmtId="176" fontId="16" fillId="2" borderId="0" xfId="1" applyNumberFormat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2" borderId="12" xfId="2" applyFont="1" applyFill="1" applyBorder="1" applyAlignment="1">
      <alignment horizontal="center" vertical="center" shrinkToFit="1"/>
    </xf>
    <xf numFmtId="0" fontId="10" fillId="2" borderId="14" xfId="2" applyFont="1" applyFill="1" applyBorder="1" applyAlignment="1">
      <alignment horizontal="center" vertical="center" justifyLastLine="1"/>
    </xf>
    <xf numFmtId="0" fontId="10" fillId="2" borderId="15" xfId="2" applyFont="1" applyFill="1" applyBorder="1" applyAlignment="1">
      <alignment horizontal="center" vertical="center" justifyLastLine="1"/>
    </xf>
    <xf numFmtId="0" fontId="10" fillId="2" borderId="16" xfId="2" applyFont="1" applyFill="1" applyBorder="1" applyAlignment="1">
      <alignment horizontal="center" vertical="center" justifyLastLine="1"/>
    </xf>
    <xf numFmtId="0" fontId="10" fillId="2" borderId="4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shrinkToFit="1"/>
    </xf>
    <xf numFmtId="0" fontId="14" fillId="2" borderId="4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 textRotation="255"/>
    </xf>
    <xf numFmtId="0" fontId="10" fillId="2" borderId="9" xfId="2" applyFont="1" applyFill="1" applyBorder="1" applyAlignment="1">
      <alignment horizontal="center" vertical="center" textRotation="255"/>
    </xf>
    <xf numFmtId="0" fontId="10" fillId="2" borderId="5" xfId="2" applyFont="1" applyFill="1" applyBorder="1" applyAlignment="1">
      <alignment horizontal="center" vertical="center"/>
    </xf>
    <xf numFmtId="179" fontId="11" fillId="2" borderId="5" xfId="2" applyNumberFormat="1" applyFont="1" applyFill="1" applyBorder="1">
      <alignment vertical="center"/>
    </xf>
    <xf numFmtId="178" fontId="11" fillId="2" borderId="5" xfId="2" applyNumberFormat="1" applyFont="1" applyFill="1" applyBorder="1">
      <alignment vertical="center"/>
    </xf>
    <xf numFmtId="0" fontId="10" fillId="2" borderId="1" xfId="2" applyFont="1" applyFill="1" applyBorder="1" applyAlignment="1">
      <alignment horizontal="center" vertical="center" textRotation="255"/>
    </xf>
    <xf numFmtId="0" fontId="10" fillId="2" borderId="13" xfId="2" applyFont="1" applyFill="1" applyBorder="1" applyAlignment="1">
      <alignment horizontal="center" vertical="center" textRotation="255"/>
    </xf>
    <xf numFmtId="0" fontId="10" fillId="2" borderId="2" xfId="2" applyFont="1" applyFill="1" applyBorder="1" applyAlignment="1">
      <alignment horizontal="center" vertical="center"/>
    </xf>
    <xf numFmtId="179" fontId="11" fillId="2" borderId="2" xfId="2" applyNumberFormat="1" applyFont="1" applyFill="1" applyBorder="1">
      <alignment vertical="center"/>
    </xf>
    <xf numFmtId="178" fontId="11" fillId="2" borderId="2" xfId="2" applyNumberFormat="1" applyFont="1" applyFill="1" applyBorder="1">
      <alignment vertical="center"/>
    </xf>
    <xf numFmtId="0" fontId="12" fillId="2" borderId="0" xfId="1" applyFont="1" applyFill="1" applyAlignment="1">
      <alignment vertical="center"/>
    </xf>
    <xf numFmtId="0" fontId="10" fillId="2" borderId="7" xfId="2" applyFont="1" applyFill="1" applyBorder="1" applyAlignment="1">
      <alignment horizontal="center" vertical="center" textRotation="255"/>
    </xf>
    <xf numFmtId="0" fontId="10" fillId="2" borderId="16" xfId="2" applyFont="1" applyFill="1" applyBorder="1" applyAlignment="1">
      <alignment horizontal="center" vertical="center"/>
    </xf>
    <xf numFmtId="179" fontId="11" fillId="2" borderId="4" xfId="2" applyNumberFormat="1" applyFont="1" applyFill="1" applyBorder="1">
      <alignment vertical="center"/>
    </xf>
    <xf numFmtId="178" fontId="11" fillId="2" borderId="4" xfId="2" applyNumberFormat="1" applyFont="1" applyFill="1" applyBorder="1">
      <alignment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 textRotation="255"/>
    </xf>
    <xf numFmtId="0" fontId="10" fillId="2" borderId="16" xfId="2" applyFont="1" applyFill="1" applyBorder="1" applyAlignment="1">
      <alignment horizontal="center" vertical="center" textRotation="255"/>
    </xf>
    <xf numFmtId="179" fontId="11" fillId="2" borderId="12" xfId="2" applyNumberFormat="1" applyFont="1" applyFill="1" applyBorder="1">
      <alignment vertical="center"/>
    </xf>
    <xf numFmtId="178" fontId="11" fillId="2" borderId="12" xfId="2" applyNumberFormat="1" applyFont="1" applyFill="1" applyBorder="1">
      <alignment vertical="center"/>
    </xf>
    <xf numFmtId="0" fontId="7" fillId="2" borderId="12" xfId="2" applyFont="1" applyFill="1" applyBorder="1" applyAlignment="1">
      <alignment horizontal="center" vertical="center" textRotation="255"/>
    </xf>
    <xf numFmtId="0" fontId="7" fillId="2" borderId="1" xfId="2" applyFont="1" applyFill="1" applyBorder="1" applyAlignment="1">
      <alignment horizontal="center" vertical="center" textRotation="255"/>
    </xf>
    <xf numFmtId="0" fontId="7" fillId="2" borderId="7" xfId="2" applyFont="1" applyFill="1" applyBorder="1" applyAlignment="1">
      <alignment horizontal="center" vertical="center" textRotation="255"/>
    </xf>
    <xf numFmtId="0" fontId="10" fillId="2" borderId="15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 textRotation="255"/>
    </xf>
    <xf numFmtId="0" fontId="13" fillId="2" borderId="16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179" fontId="11" fillId="2" borderId="3" xfId="2" applyNumberFormat="1" applyFont="1" applyFill="1" applyBorder="1">
      <alignment vertical="center"/>
    </xf>
    <xf numFmtId="178" fontId="11" fillId="2" borderId="3" xfId="2" applyNumberFormat="1" applyFont="1" applyFill="1" applyBorder="1">
      <alignment vertical="center"/>
    </xf>
    <xf numFmtId="179" fontId="11" fillId="2" borderId="1" xfId="2" applyNumberFormat="1" applyFont="1" applyFill="1" applyBorder="1">
      <alignment vertical="center"/>
    </xf>
    <xf numFmtId="178" fontId="11" fillId="2" borderId="1" xfId="2" applyNumberFormat="1" applyFont="1" applyFill="1" applyBorder="1">
      <alignment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11" fillId="2" borderId="4" xfId="2" applyFont="1" applyFill="1" applyBorder="1">
      <alignment vertical="center"/>
    </xf>
    <xf numFmtId="0" fontId="10" fillId="2" borderId="9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/>
    </xf>
    <xf numFmtId="0" fontId="11" fillId="2" borderId="5" xfId="2" applyFont="1" applyFill="1" applyBorder="1">
      <alignment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1" fillId="2" borderId="2" xfId="2" applyFont="1" applyFill="1" applyBorder="1">
      <alignment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11" fillId="2" borderId="12" xfId="2" applyFont="1" applyFill="1" applyBorder="1">
      <alignment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12" xfId="2" applyFont="1" applyFill="1" applyBorder="1">
      <alignment vertical="center"/>
    </xf>
    <xf numFmtId="177" fontId="14" fillId="2" borderId="6" xfId="2" applyNumberFormat="1" applyFont="1" applyFill="1" applyBorder="1">
      <alignment vertical="center"/>
    </xf>
    <xf numFmtId="0" fontId="7" fillId="2" borderId="6" xfId="2" applyFont="1" applyFill="1" applyBorder="1">
      <alignment vertical="center"/>
    </xf>
    <xf numFmtId="10" fontId="14" fillId="2" borderId="6" xfId="2" applyNumberFormat="1" applyFont="1" applyFill="1" applyBorder="1">
      <alignment vertical="center"/>
    </xf>
    <xf numFmtId="178" fontId="7" fillId="2" borderId="12" xfId="2" applyNumberFormat="1" applyFont="1" applyFill="1" applyBorder="1">
      <alignment vertical="center"/>
    </xf>
    <xf numFmtId="0" fontId="15" fillId="2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4" fillId="2" borderId="10" xfId="2" applyFont="1" applyFill="1" applyBorder="1" applyAlignment="1">
      <alignment vertical="distributed"/>
    </xf>
    <xf numFmtId="0" fontId="14" fillId="2" borderId="0" xfId="2" applyFont="1" applyFill="1" applyBorder="1" applyAlignment="1">
      <alignment horizontal="left" vertical="distributed"/>
    </xf>
    <xf numFmtId="177" fontId="14" fillId="2" borderId="0" xfId="2" applyNumberFormat="1" applyFont="1" applyFill="1" applyBorder="1">
      <alignment vertical="center"/>
    </xf>
    <xf numFmtId="0" fontId="7" fillId="2" borderId="0" xfId="2" applyFont="1" applyFill="1" applyBorder="1">
      <alignment vertical="center"/>
    </xf>
    <xf numFmtId="0" fontId="7" fillId="2" borderId="0" xfId="2" applyFont="1" applyFill="1" applyBorder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3" fillId="2" borderId="0" xfId="2" applyFont="1" applyFill="1">
      <alignment vertical="center"/>
    </xf>
    <xf numFmtId="0" fontId="7" fillId="2" borderId="0" xfId="2" applyFont="1" applyFill="1" applyAlignment="1">
      <alignment horizontal="right" vertical="center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B1:T170"/>
  <sheetViews>
    <sheetView showZeros="0" tabSelected="1" view="pageBreakPreview" zoomScale="80" zoomScaleNormal="70" zoomScaleSheetLayoutView="80" workbookViewId="0">
      <selection activeCell="G8" sqref="G8"/>
    </sheetView>
  </sheetViews>
  <sheetFormatPr defaultRowHeight="17.25"/>
  <cols>
    <col min="1" max="1" width="0.5" style="2" customWidth="1"/>
    <col min="2" max="5" width="5.875" style="2" customWidth="1"/>
    <col min="6" max="6" width="7" style="2" customWidth="1"/>
    <col min="7" max="7" width="6.375" style="2" customWidth="1"/>
    <col min="8" max="8" width="7.375" style="2" customWidth="1"/>
    <col min="9" max="9" width="9.5" style="2" bestFit="1" customWidth="1"/>
    <col min="10" max="10" width="9.5" style="2" customWidth="1"/>
    <col min="11" max="13" width="10.75" style="2" bestFit="1" customWidth="1"/>
    <col min="14" max="14" width="9.5" style="2" bestFit="1" customWidth="1"/>
    <col min="15" max="15" width="7.875" style="2" customWidth="1"/>
    <col min="16" max="16" width="6.875" style="2" customWidth="1"/>
    <col min="17" max="17" width="9.5" style="2" bestFit="1" customWidth="1"/>
    <col min="18" max="18" width="11.375" style="2" customWidth="1"/>
    <col min="19" max="19" width="5.875" style="2" customWidth="1"/>
    <col min="20" max="20" width="1.125" style="2" customWidth="1"/>
    <col min="21" max="16384" width="9" style="2"/>
  </cols>
  <sheetData>
    <row r="1" spans="2:20">
      <c r="B1" s="1" t="s">
        <v>62</v>
      </c>
      <c r="T1" s="3"/>
    </row>
    <row r="2" spans="2:20">
      <c r="Q2" s="4"/>
      <c r="R2" s="5" t="s">
        <v>54</v>
      </c>
      <c r="S2" s="4"/>
      <c r="T2" s="3"/>
    </row>
    <row r="3" spans="2:20">
      <c r="Q3" s="6">
        <v>42643</v>
      </c>
      <c r="R3" s="6"/>
      <c r="S3" s="7" t="s">
        <v>0</v>
      </c>
    </row>
    <row r="4" spans="2:20">
      <c r="R4" s="2" t="s">
        <v>47</v>
      </c>
    </row>
    <row r="5" spans="2:20">
      <c r="B5" s="8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10" t="s">
        <v>6</v>
      </c>
      <c r="H5" s="11"/>
      <c r="I5" s="11"/>
      <c r="J5" s="11"/>
      <c r="K5" s="11"/>
      <c r="L5" s="11"/>
      <c r="M5" s="11"/>
      <c r="N5" s="11"/>
      <c r="O5" s="11"/>
      <c r="P5" s="11"/>
      <c r="Q5" s="12"/>
      <c r="R5" s="13" t="s">
        <v>7</v>
      </c>
      <c r="S5" s="13" t="s">
        <v>8</v>
      </c>
    </row>
    <row r="6" spans="2:20" ht="17.25" customHeight="1">
      <c r="B6" s="8"/>
      <c r="C6" s="8"/>
      <c r="D6" s="8"/>
      <c r="E6" s="8"/>
      <c r="F6" s="14"/>
      <c r="G6" s="15" t="s">
        <v>9</v>
      </c>
      <c r="H6" s="15" t="s">
        <v>10</v>
      </c>
      <c r="I6" s="15" t="s">
        <v>11</v>
      </c>
      <c r="J6" s="15" t="s">
        <v>12</v>
      </c>
      <c r="K6" s="15" t="s">
        <v>13</v>
      </c>
      <c r="L6" s="15" t="s">
        <v>14</v>
      </c>
      <c r="M6" s="15" t="s">
        <v>15</v>
      </c>
      <c r="N6" s="15" t="s">
        <v>16</v>
      </c>
      <c r="O6" s="15" t="s">
        <v>17</v>
      </c>
      <c r="P6" s="16" t="s">
        <v>59</v>
      </c>
      <c r="Q6" s="13" t="s">
        <v>18</v>
      </c>
      <c r="R6" s="13"/>
      <c r="S6" s="13"/>
    </row>
    <row r="7" spans="2:20">
      <c r="B7" s="8"/>
      <c r="C7" s="8"/>
      <c r="D7" s="8"/>
      <c r="E7" s="8"/>
      <c r="F7" s="17"/>
      <c r="G7" s="13"/>
      <c r="H7" s="13"/>
      <c r="I7" s="13"/>
      <c r="J7" s="13"/>
      <c r="K7" s="13"/>
      <c r="L7" s="13"/>
      <c r="M7" s="13"/>
      <c r="N7" s="13"/>
      <c r="O7" s="13"/>
      <c r="P7" s="18"/>
      <c r="Q7" s="13"/>
      <c r="R7" s="13"/>
      <c r="S7" s="13"/>
    </row>
    <row r="8" spans="2:20" ht="17.25" customHeight="1">
      <c r="B8" s="19" t="s">
        <v>48</v>
      </c>
      <c r="C8" s="19" t="s">
        <v>19</v>
      </c>
      <c r="D8" s="19" t="s">
        <v>20</v>
      </c>
      <c r="E8" s="20" t="s">
        <v>21</v>
      </c>
      <c r="F8" s="21" t="s">
        <v>49</v>
      </c>
      <c r="G8" s="22"/>
      <c r="H8" s="22">
        <v>50</v>
      </c>
      <c r="I8" s="22">
        <v>447</v>
      </c>
      <c r="J8" s="22">
        <v>4687</v>
      </c>
      <c r="K8" s="22">
        <v>5509</v>
      </c>
      <c r="L8" s="22">
        <v>6095</v>
      </c>
      <c r="M8" s="22">
        <v>486</v>
      </c>
      <c r="N8" s="22"/>
      <c r="O8" s="22"/>
      <c r="P8" s="22"/>
      <c r="Q8" s="22">
        <v>140</v>
      </c>
      <c r="R8" s="22">
        <f t="shared" ref="R8:R11" si="0">SUM(G8:Q8)</f>
        <v>17414</v>
      </c>
      <c r="S8" s="23"/>
    </row>
    <row r="9" spans="2:20">
      <c r="B9" s="24"/>
      <c r="C9" s="24"/>
      <c r="D9" s="24"/>
      <c r="E9" s="25"/>
      <c r="F9" s="26" t="s">
        <v>50</v>
      </c>
      <c r="G9" s="27"/>
      <c r="H9" s="27"/>
      <c r="I9" s="27"/>
      <c r="J9" s="27">
        <v>248</v>
      </c>
      <c r="K9" s="27">
        <v>1137</v>
      </c>
      <c r="L9" s="27">
        <v>1818</v>
      </c>
      <c r="M9" s="27">
        <v>413</v>
      </c>
      <c r="N9" s="27">
        <v>124</v>
      </c>
      <c r="O9" s="27"/>
      <c r="P9" s="27"/>
      <c r="Q9" s="27"/>
      <c r="R9" s="27">
        <f t="shared" si="0"/>
        <v>3740</v>
      </c>
      <c r="S9" s="28"/>
    </row>
    <row r="10" spans="2:20">
      <c r="B10" s="24"/>
      <c r="C10" s="24"/>
      <c r="D10" s="24"/>
      <c r="E10" s="25"/>
      <c r="F10" s="26" t="s">
        <v>51</v>
      </c>
      <c r="G10" s="27"/>
      <c r="H10" s="27">
        <v>80</v>
      </c>
      <c r="I10" s="27">
        <v>345</v>
      </c>
      <c r="J10" s="27">
        <v>1286</v>
      </c>
      <c r="K10" s="27">
        <v>2260</v>
      </c>
      <c r="L10" s="27">
        <v>3383</v>
      </c>
      <c r="M10" s="27">
        <v>2928</v>
      </c>
      <c r="N10" s="27">
        <v>1291</v>
      </c>
      <c r="O10" s="27">
        <v>90</v>
      </c>
      <c r="P10" s="27"/>
      <c r="Q10" s="27"/>
      <c r="R10" s="27">
        <f t="shared" si="0"/>
        <v>11663</v>
      </c>
      <c r="S10" s="28"/>
    </row>
    <row r="11" spans="2:20">
      <c r="B11" s="24"/>
      <c r="C11" s="24"/>
      <c r="D11" s="24"/>
      <c r="E11" s="25"/>
      <c r="F11" s="26" t="s">
        <v>52</v>
      </c>
      <c r="G11" s="27"/>
      <c r="H11" s="27">
        <v>104</v>
      </c>
      <c r="I11" s="27">
        <v>630</v>
      </c>
      <c r="J11" s="27">
        <v>1913</v>
      </c>
      <c r="K11" s="27">
        <v>8063</v>
      </c>
      <c r="L11" s="27">
        <v>11502</v>
      </c>
      <c r="M11" s="27">
        <v>8866</v>
      </c>
      <c r="N11" s="27">
        <v>4526</v>
      </c>
      <c r="O11" s="27">
        <v>201</v>
      </c>
      <c r="P11" s="27"/>
      <c r="Q11" s="27"/>
      <c r="R11" s="27">
        <f t="shared" si="0"/>
        <v>35805</v>
      </c>
      <c r="S11" s="28"/>
      <c r="T11" s="29"/>
    </row>
    <row r="12" spans="2:20">
      <c r="B12" s="24"/>
      <c r="C12" s="24"/>
      <c r="D12" s="24"/>
      <c r="E12" s="30"/>
      <c r="F12" s="31" t="s">
        <v>22</v>
      </c>
      <c r="G12" s="32">
        <f t="shared" ref="G12:P12" si="1">SUM(G8:G11)</f>
        <v>0</v>
      </c>
      <c r="H12" s="32">
        <f t="shared" si="1"/>
        <v>234</v>
      </c>
      <c r="I12" s="32">
        <f t="shared" si="1"/>
        <v>1422</v>
      </c>
      <c r="J12" s="32">
        <f t="shared" si="1"/>
        <v>8134</v>
      </c>
      <c r="K12" s="32">
        <f t="shared" si="1"/>
        <v>16969</v>
      </c>
      <c r="L12" s="32">
        <f t="shared" si="1"/>
        <v>22798</v>
      </c>
      <c r="M12" s="32">
        <f t="shared" si="1"/>
        <v>12693</v>
      </c>
      <c r="N12" s="32">
        <f t="shared" si="1"/>
        <v>5941</v>
      </c>
      <c r="O12" s="32">
        <f t="shared" si="1"/>
        <v>291</v>
      </c>
      <c r="P12" s="32">
        <f t="shared" si="1"/>
        <v>0</v>
      </c>
      <c r="Q12" s="32">
        <f>SUM(Q8:Q11)</f>
        <v>140</v>
      </c>
      <c r="R12" s="32">
        <f>SUM(R8:R11)</f>
        <v>68622</v>
      </c>
      <c r="S12" s="33"/>
    </row>
    <row r="13" spans="2:20">
      <c r="B13" s="24"/>
      <c r="C13" s="24"/>
      <c r="D13" s="24"/>
      <c r="E13" s="20" t="s">
        <v>23</v>
      </c>
      <c r="F13" s="21" t="s">
        <v>49</v>
      </c>
      <c r="G13" s="22"/>
      <c r="H13" s="22"/>
      <c r="I13" s="22">
        <v>1874</v>
      </c>
      <c r="J13" s="22">
        <v>2344</v>
      </c>
      <c r="K13" s="22">
        <v>10991</v>
      </c>
      <c r="L13" s="22">
        <v>17137</v>
      </c>
      <c r="M13" s="22">
        <v>2944</v>
      </c>
      <c r="N13" s="22"/>
      <c r="O13" s="22"/>
      <c r="P13" s="22"/>
      <c r="Q13" s="22">
        <v>1761</v>
      </c>
      <c r="R13" s="22">
        <f>SUM(G13:Q13)</f>
        <v>37051</v>
      </c>
      <c r="S13" s="23"/>
    </row>
    <row r="14" spans="2:20">
      <c r="B14" s="24"/>
      <c r="C14" s="24"/>
      <c r="D14" s="24"/>
      <c r="E14" s="25"/>
      <c r="F14" s="26" t="s">
        <v>50</v>
      </c>
      <c r="G14" s="27"/>
      <c r="H14" s="27"/>
      <c r="I14" s="27">
        <v>230</v>
      </c>
      <c r="J14" s="27">
        <v>596</v>
      </c>
      <c r="K14" s="27">
        <v>2023</v>
      </c>
      <c r="L14" s="27">
        <v>2156</v>
      </c>
      <c r="M14" s="27">
        <v>1322</v>
      </c>
      <c r="N14" s="27">
        <v>310</v>
      </c>
      <c r="O14" s="27"/>
      <c r="P14" s="27"/>
      <c r="Q14" s="27">
        <v>213</v>
      </c>
      <c r="R14" s="27">
        <f>SUM(G14:Q14)</f>
        <v>6850</v>
      </c>
      <c r="S14" s="28"/>
    </row>
    <row r="15" spans="2:20">
      <c r="B15" s="24"/>
      <c r="C15" s="24"/>
      <c r="D15" s="24"/>
      <c r="E15" s="25"/>
      <c r="F15" s="26" t="s">
        <v>51</v>
      </c>
      <c r="G15" s="27"/>
      <c r="H15" s="27">
        <v>83</v>
      </c>
      <c r="I15" s="27">
        <v>478</v>
      </c>
      <c r="J15" s="27">
        <v>771</v>
      </c>
      <c r="K15" s="27">
        <v>3030</v>
      </c>
      <c r="L15" s="27">
        <v>4875</v>
      </c>
      <c r="M15" s="27">
        <v>4100</v>
      </c>
      <c r="N15" s="27">
        <v>709</v>
      </c>
      <c r="O15" s="27"/>
      <c r="P15" s="27"/>
      <c r="Q15" s="27"/>
      <c r="R15" s="27">
        <f>SUM(G15:Q15)</f>
        <v>14046</v>
      </c>
      <c r="S15" s="28"/>
    </row>
    <row r="16" spans="2:20">
      <c r="B16" s="24"/>
      <c r="C16" s="24"/>
      <c r="D16" s="24"/>
      <c r="E16" s="25"/>
      <c r="F16" s="26" t="s">
        <v>52</v>
      </c>
      <c r="G16" s="27"/>
      <c r="H16" s="27">
        <v>117</v>
      </c>
      <c r="I16" s="27">
        <v>1538</v>
      </c>
      <c r="J16" s="27">
        <v>5529</v>
      </c>
      <c r="K16" s="27">
        <v>18320</v>
      </c>
      <c r="L16" s="27">
        <v>19328</v>
      </c>
      <c r="M16" s="27">
        <v>20512</v>
      </c>
      <c r="N16" s="27">
        <v>9547</v>
      </c>
      <c r="O16" s="27">
        <v>174</v>
      </c>
      <c r="P16" s="27"/>
      <c r="Q16" s="27">
        <v>339</v>
      </c>
      <c r="R16" s="27">
        <f>SUM(G16:Q16)</f>
        <v>75404</v>
      </c>
      <c r="S16" s="28"/>
    </row>
    <row r="17" spans="2:19">
      <c r="B17" s="24"/>
      <c r="C17" s="24"/>
      <c r="D17" s="24"/>
      <c r="E17" s="30"/>
      <c r="F17" s="31" t="s">
        <v>22</v>
      </c>
      <c r="G17" s="32">
        <f t="shared" ref="G17:P17" si="2">SUM(G13:G16)</f>
        <v>0</v>
      </c>
      <c r="H17" s="32">
        <f t="shared" si="2"/>
        <v>200</v>
      </c>
      <c r="I17" s="32">
        <f t="shared" si="2"/>
        <v>4120</v>
      </c>
      <c r="J17" s="32">
        <f t="shared" si="2"/>
        <v>9240</v>
      </c>
      <c r="K17" s="32">
        <f t="shared" si="2"/>
        <v>34364</v>
      </c>
      <c r="L17" s="32">
        <f t="shared" si="2"/>
        <v>43496</v>
      </c>
      <c r="M17" s="32">
        <f t="shared" si="2"/>
        <v>28878</v>
      </c>
      <c r="N17" s="32">
        <f t="shared" si="2"/>
        <v>10566</v>
      </c>
      <c r="O17" s="32">
        <f t="shared" si="2"/>
        <v>174</v>
      </c>
      <c r="P17" s="32">
        <f t="shared" si="2"/>
        <v>0</v>
      </c>
      <c r="Q17" s="32">
        <f>SUM(Q13:Q16)</f>
        <v>2313</v>
      </c>
      <c r="R17" s="32">
        <f>SUM(R13:R16)</f>
        <v>133351</v>
      </c>
      <c r="S17" s="33"/>
    </row>
    <row r="18" spans="2:19">
      <c r="B18" s="24"/>
      <c r="C18" s="24"/>
      <c r="D18" s="24"/>
      <c r="E18" s="20" t="s">
        <v>24</v>
      </c>
      <c r="F18" s="21" t="s">
        <v>49</v>
      </c>
      <c r="G18" s="22"/>
      <c r="H18" s="22"/>
      <c r="I18" s="22">
        <v>1669</v>
      </c>
      <c r="J18" s="22">
        <v>1119</v>
      </c>
      <c r="K18" s="22">
        <v>7153</v>
      </c>
      <c r="L18" s="22">
        <v>6781</v>
      </c>
      <c r="M18" s="22">
        <v>105</v>
      </c>
      <c r="N18" s="22"/>
      <c r="O18" s="22"/>
      <c r="P18" s="22"/>
      <c r="Q18" s="22">
        <v>4549</v>
      </c>
      <c r="R18" s="22">
        <f>SUM(G18:Q18)</f>
        <v>21376</v>
      </c>
      <c r="S18" s="23"/>
    </row>
    <row r="19" spans="2:19">
      <c r="B19" s="24"/>
      <c r="C19" s="24"/>
      <c r="D19" s="24"/>
      <c r="E19" s="25"/>
      <c r="F19" s="26" t="s">
        <v>50</v>
      </c>
      <c r="G19" s="27"/>
      <c r="H19" s="27"/>
      <c r="I19" s="27">
        <v>116</v>
      </c>
      <c r="J19" s="27"/>
      <c r="K19" s="27">
        <v>435</v>
      </c>
      <c r="L19" s="27">
        <v>833</v>
      </c>
      <c r="M19" s="27">
        <v>202</v>
      </c>
      <c r="N19" s="27">
        <v>140</v>
      </c>
      <c r="O19" s="27"/>
      <c r="P19" s="27"/>
      <c r="Q19" s="27"/>
      <c r="R19" s="27">
        <f>SUM(G19:Q19)</f>
        <v>1726</v>
      </c>
      <c r="S19" s="28"/>
    </row>
    <row r="20" spans="2:19">
      <c r="B20" s="24"/>
      <c r="C20" s="24"/>
      <c r="D20" s="24"/>
      <c r="E20" s="25"/>
      <c r="F20" s="26" t="s">
        <v>51</v>
      </c>
      <c r="G20" s="27"/>
      <c r="H20" s="27">
        <v>20</v>
      </c>
      <c r="I20" s="27">
        <v>2260</v>
      </c>
      <c r="J20" s="27">
        <v>285</v>
      </c>
      <c r="K20" s="27">
        <v>942</v>
      </c>
      <c r="L20" s="27">
        <v>2719</v>
      </c>
      <c r="M20" s="27">
        <v>1733</v>
      </c>
      <c r="N20" s="27">
        <v>80</v>
      </c>
      <c r="O20" s="27"/>
      <c r="P20" s="27"/>
      <c r="Q20" s="27"/>
      <c r="R20" s="27">
        <f>SUM(G20:Q20)</f>
        <v>8039</v>
      </c>
      <c r="S20" s="28"/>
    </row>
    <row r="21" spans="2:19">
      <c r="B21" s="24"/>
      <c r="C21" s="24"/>
      <c r="D21" s="24"/>
      <c r="E21" s="25"/>
      <c r="F21" s="26" t="s">
        <v>52</v>
      </c>
      <c r="G21" s="27"/>
      <c r="H21" s="27">
        <v>18</v>
      </c>
      <c r="I21" s="27">
        <v>52</v>
      </c>
      <c r="J21" s="27">
        <v>1496</v>
      </c>
      <c r="K21" s="27">
        <v>4447</v>
      </c>
      <c r="L21" s="27">
        <v>5225</v>
      </c>
      <c r="M21" s="27">
        <v>3542</v>
      </c>
      <c r="N21" s="27">
        <v>1992</v>
      </c>
      <c r="O21" s="27">
        <v>76</v>
      </c>
      <c r="P21" s="27"/>
      <c r="Q21" s="27"/>
      <c r="R21" s="27">
        <f>SUM(G21:Q21)</f>
        <v>16848</v>
      </c>
      <c r="S21" s="28"/>
    </row>
    <row r="22" spans="2:19">
      <c r="B22" s="24"/>
      <c r="C22" s="24"/>
      <c r="D22" s="24"/>
      <c r="E22" s="25"/>
      <c r="F22" s="34" t="s">
        <v>22</v>
      </c>
      <c r="G22" s="32">
        <f t="shared" ref="G22:O22" si="3">SUM(G18:G21)</f>
        <v>0</v>
      </c>
      <c r="H22" s="32">
        <f t="shared" si="3"/>
        <v>38</v>
      </c>
      <c r="I22" s="32">
        <f t="shared" si="3"/>
        <v>4097</v>
      </c>
      <c r="J22" s="32">
        <f t="shared" si="3"/>
        <v>2900</v>
      </c>
      <c r="K22" s="32">
        <f t="shared" si="3"/>
        <v>12977</v>
      </c>
      <c r="L22" s="32">
        <f t="shared" si="3"/>
        <v>15558</v>
      </c>
      <c r="M22" s="32">
        <f t="shared" si="3"/>
        <v>5582</v>
      </c>
      <c r="N22" s="32">
        <f t="shared" si="3"/>
        <v>2212</v>
      </c>
      <c r="O22" s="32">
        <f t="shared" si="3"/>
        <v>76</v>
      </c>
      <c r="P22" s="32"/>
      <c r="Q22" s="32">
        <f>SUM(Q18:Q21)</f>
        <v>4549</v>
      </c>
      <c r="R22" s="32">
        <f>SUM(R18:R21)</f>
        <v>47989</v>
      </c>
      <c r="S22" s="33"/>
    </row>
    <row r="23" spans="2:19">
      <c r="B23" s="24"/>
      <c r="C23" s="30"/>
      <c r="D23" s="35"/>
      <c r="E23" s="35"/>
      <c r="F23" s="36"/>
      <c r="G23" s="37">
        <f t="shared" ref="G23:P23" si="4">SUM(G22,G17,G12)</f>
        <v>0</v>
      </c>
      <c r="H23" s="37">
        <f t="shared" si="4"/>
        <v>472</v>
      </c>
      <c r="I23" s="37">
        <f t="shared" si="4"/>
        <v>9639</v>
      </c>
      <c r="J23" s="37">
        <f t="shared" si="4"/>
        <v>20274</v>
      </c>
      <c r="K23" s="37">
        <f t="shared" si="4"/>
        <v>64310</v>
      </c>
      <c r="L23" s="37">
        <f t="shared" si="4"/>
        <v>81852</v>
      </c>
      <c r="M23" s="37">
        <f t="shared" si="4"/>
        <v>47153</v>
      </c>
      <c r="N23" s="37">
        <f t="shared" si="4"/>
        <v>18719</v>
      </c>
      <c r="O23" s="37">
        <f t="shared" si="4"/>
        <v>541</v>
      </c>
      <c r="P23" s="37">
        <f t="shared" si="4"/>
        <v>0</v>
      </c>
      <c r="Q23" s="37">
        <f>SUM(Q22,Q17,Q12)</f>
        <v>7002</v>
      </c>
      <c r="R23" s="37">
        <f>SUM(R22,R17,R12)</f>
        <v>249962</v>
      </c>
      <c r="S23" s="38"/>
    </row>
    <row r="24" spans="2:19" ht="17.25" customHeight="1">
      <c r="B24" s="24"/>
      <c r="C24" s="19" t="s">
        <v>25</v>
      </c>
      <c r="D24" s="20" t="s">
        <v>26</v>
      </c>
      <c r="E24" s="20" t="s">
        <v>27</v>
      </c>
      <c r="F24" s="21" t="s">
        <v>49</v>
      </c>
      <c r="G24" s="22"/>
      <c r="H24" s="22"/>
      <c r="I24" s="22">
        <v>544</v>
      </c>
      <c r="J24" s="22">
        <v>211</v>
      </c>
      <c r="K24" s="22">
        <v>6658</v>
      </c>
      <c r="L24" s="22">
        <v>5872.7</v>
      </c>
      <c r="M24" s="22">
        <v>2472</v>
      </c>
      <c r="N24" s="22"/>
      <c r="O24" s="22"/>
      <c r="P24" s="22"/>
      <c r="Q24" s="22">
        <v>1786</v>
      </c>
      <c r="R24" s="22">
        <f>SUM(G24:Q24)</f>
        <v>17543.7</v>
      </c>
      <c r="S24" s="23"/>
    </row>
    <row r="25" spans="2:19">
      <c r="B25" s="24"/>
      <c r="C25" s="24"/>
      <c r="D25" s="25"/>
      <c r="E25" s="25"/>
      <c r="F25" s="26" t="s">
        <v>50</v>
      </c>
      <c r="G25" s="27"/>
      <c r="H25" s="27"/>
      <c r="I25" s="27">
        <v>260</v>
      </c>
      <c r="J25" s="27"/>
      <c r="K25" s="27"/>
      <c r="L25" s="27">
        <v>1049</v>
      </c>
      <c r="M25" s="27">
        <v>524</v>
      </c>
      <c r="N25" s="27"/>
      <c r="O25" s="27"/>
      <c r="P25" s="27"/>
      <c r="Q25" s="27"/>
      <c r="R25" s="27">
        <f>SUM(G25:Q25)</f>
        <v>1833</v>
      </c>
      <c r="S25" s="28"/>
    </row>
    <row r="26" spans="2:19">
      <c r="B26" s="24"/>
      <c r="C26" s="24"/>
      <c r="D26" s="25"/>
      <c r="E26" s="25"/>
      <c r="F26" s="26" t="s">
        <v>51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>
        <f>SUM(G26:Q26)</f>
        <v>0</v>
      </c>
      <c r="S26" s="28"/>
    </row>
    <row r="27" spans="2:19">
      <c r="B27" s="24"/>
      <c r="C27" s="24"/>
      <c r="D27" s="25"/>
      <c r="E27" s="25"/>
      <c r="F27" s="26" t="s">
        <v>52</v>
      </c>
      <c r="G27" s="27"/>
      <c r="H27" s="27">
        <v>189</v>
      </c>
      <c r="I27" s="27">
        <v>1493</v>
      </c>
      <c r="J27" s="27">
        <v>1609</v>
      </c>
      <c r="K27" s="27">
        <v>5991.3</v>
      </c>
      <c r="L27" s="27">
        <v>11899.7</v>
      </c>
      <c r="M27" s="27">
        <v>5684.5</v>
      </c>
      <c r="N27" s="27">
        <v>6591</v>
      </c>
      <c r="O27" s="27">
        <v>285</v>
      </c>
      <c r="P27" s="27"/>
      <c r="Q27" s="27">
        <v>110</v>
      </c>
      <c r="R27" s="27">
        <f>SUM(G27:Q27)</f>
        <v>33852.5</v>
      </c>
      <c r="S27" s="28"/>
    </row>
    <row r="28" spans="2:19">
      <c r="B28" s="24"/>
      <c r="C28" s="24"/>
      <c r="D28" s="25"/>
      <c r="E28" s="30"/>
      <c r="F28" s="31" t="s">
        <v>22</v>
      </c>
      <c r="G28" s="32">
        <f t="shared" ref="G28:P28" si="5">SUM(G24:G27)</f>
        <v>0</v>
      </c>
      <c r="H28" s="32">
        <f t="shared" si="5"/>
        <v>189</v>
      </c>
      <c r="I28" s="32">
        <f t="shared" si="5"/>
        <v>2297</v>
      </c>
      <c r="J28" s="32">
        <f t="shared" si="5"/>
        <v>1820</v>
      </c>
      <c r="K28" s="32">
        <f t="shared" si="5"/>
        <v>12649.3</v>
      </c>
      <c r="L28" s="32">
        <f t="shared" si="5"/>
        <v>18821.400000000001</v>
      </c>
      <c r="M28" s="32">
        <f t="shared" si="5"/>
        <v>8680.5</v>
      </c>
      <c r="N28" s="32">
        <f t="shared" si="5"/>
        <v>6591</v>
      </c>
      <c r="O28" s="32">
        <f t="shared" si="5"/>
        <v>285</v>
      </c>
      <c r="P28" s="32">
        <f t="shared" si="5"/>
        <v>0</v>
      </c>
      <c r="Q28" s="32">
        <f>SUM(Q24:Q27)</f>
        <v>1896</v>
      </c>
      <c r="R28" s="32">
        <f>SUM(R24:R27)</f>
        <v>53229.2</v>
      </c>
      <c r="S28" s="33"/>
    </row>
    <row r="29" spans="2:19" ht="17.25" hidden="1" customHeight="1">
      <c r="B29" s="24"/>
      <c r="C29" s="24"/>
      <c r="D29" s="25"/>
      <c r="E29" s="20" t="s">
        <v>28</v>
      </c>
      <c r="F29" s="21" t="s">
        <v>49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>SUM(G29:Q29)</f>
        <v>0</v>
      </c>
      <c r="S29" s="23"/>
    </row>
    <row r="30" spans="2:19" ht="17.25" hidden="1" customHeight="1">
      <c r="B30" s="24"/>
      <c r="C30" s="24"/>
      <c r="D30" s="25"/>
      <c r="E30" s="25"/>
      <c r="F30" s="26" t="s">
        <v>50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>
        <f>SUM(G30:Q30)</f>
        <v>0</v>
      </c>
      <c r="S30" s="28"/>
    </row>
    <row r="31" spans="2:19" ht="17.25" hidden="1" customHeight="1">
      <c r="B31" s="24"/>
      <c r="C31" s="24"/>
      <c r="D31" s="25"/>
      <c r="E31" s="25"/>
      <c r="F31" s="26" t="s">
        <v>51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>
        <f>SUM(G31:Q31)</f>
        <v>0</v>
      </c>
      <c r="S31" s="28"/>
    </row>
    <row r="32" spans="2:19" ht="17.25" hidden="1" customHeight="1">
      <c r="B32" s="24"/>
      <c r="C32" s="24"/>
      <c r="D32" s="25"/>
      <c r="E32" s="25"/>
      <c r="F32" s="26" t="s">
        <v>52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>
        <f>SUM(G32:Q32)</f>
        <v>0</v>
      </c>
      <c r="S32" s="28"/>
    </row>
    <row r="33" spans="2:19" ht="17.25" hidden="1" customHeight="1">
      <c r="B33" s="24"/>
      <c r="C33" s="24"/>
      <c r="D33" s="25"/>
      <c r="E33" s="30"/>
      <c r="F33" s="31" t="s">
        <v>22</v>
      </c>
      <c r="G33" s="32">
        <f t="shared" ref="G33:O33" si="6">SUM(G29:G32)</f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6"/>
        <v>0</v>
      </c>
      <c r="O33" s="32">
        <f t="shared" si="6"/>
        <v>0</v>
      </c>
      <c r="P33" s="32"/>
      <c r="Q33" s="32">
        <f>SUM(Q29:Q32)</f>
        <v>0</v>
      </c>
      <c r="R33" s="32">
        <f>SUM(R29:R32)</f>
        <v>0</v>
      </c>
      <c r="S33" s="33"/>
    </row>
    <row r="34" spans="2:19">
      <c r="B34" s="24"/>
      <c r="C34" s="24"/>
      <c r="D34" s="25"/>
      <c r="E34" s="20" t="s">
        <v>29</v>
      </c>
      <c r="F34" s="21" t="s">
        <v>49</v>
      </c>
      <c r="G34" s="22"/>
      <c r="H34" s="22"/>
      <c r="I34" s="22"/>
      <c r="J34" s="22"/>
      <c r="K34" s="22">
        <v>161</v>
      </c>
      <c r="L34" s="22"/>
      <c r="M34" s="22">
        <v>351</v>
      </c>
      <c r="N34" s="22"/>
      <c r="O34" s="22"/>
      <c r="P34" s="22"/>
      <c r="Q34" s="22"/>
      <c r="R34" s="22">
        <f>SUM(G34:Q34)</f>
        <v>512</v>
      </c>
      <c r="S34" s="23"/>
    </row>
    <row r="35" spans="2:19">
      <c r="B35" s="24"/>
      <c r="C35" s="24"/>
      <c r="D35" s="25"/>
      <c r="E35" s="25"/>
      <c r="F35" s="26" t="s">
        <v>50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>
        <v>254</v>
      </c>
      <c r="R35" s="27">
        <f>SUM(G35:Q35)</f>
        <v>254</v>
      </c>
      <c r="S35" s="28"/>
    </row>
    <row r="36" spans="2:19">
      <c r="B36" s="24"/>
      <c r="C36" s="24"/>
      <c r="D36" s="25"/>
      <c r="E36" s="25"/>
      <c r="F36" s="26" t="s">
        <v>51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>
        <f>SUM(G36:Q36)</f>
        <v>0</v>
      </c>
      <c r="S36" s="28"/>
    </row>
    <row r="37" spans="2:19">
      <c r="B37" s="24"/>
      <c r="C37" s="24"/>
      <c r="D37" s="25"/>
      <c r="E37" s="25"/>
      <c r="F37" s="26" t="s">
        <v>52</v>
      </c>
      <c r="G37" s="27"/>
      <c r="H37" s="27">
        <v>4</v>
      </c>
      <c r="I37" s="27">
        <v>10</v>
      </c>
      <c r="J37" s="27">
        <v>504</v>
      </c>
      <c r="K37" s="27">
        <v>437</v>
      </c>
      <c r="L37" s="27">
        <v>431</v>
      </c>
      <c r="M37" s="27">
        <v>976</v>
      </c>
      <c r="N37" s="27">
        <v>1069</v>
      </c>
      <c r="O37" s="27">
        <v>27</v>
      </c>
      <c r="P37" s="27"/>
      <c r="Q37" s="27"/>
      <c r="R37" s="27">
        <f>SUM(G37:Q37)</f>
        <v>3458</v>
      </c>
      <c r="S37" s="28"/>
    </row>
    <row r="38" spans="2:19">
      <c r="B38" s="24"/>
      <c r="C38" s="24"/>
      <c r="D38" s="25"/>
      <c r="E38" s="30"/>
      <c r="F38" s="31" t="s">
        <v>22</v>
      </c>
      <c r="G38" s="32">
        <f t="shared" ref="G38:P38" si="7">SUM(G34:G37)</f>
        <v>0</v>
      </c>
      <c r="H38" s="32">
        <f t="shared" si="7"/>
        <v>4</v>
      </c>
      <c r="I38" s="32">
        <f t="shared" si="7"/>
        <v>10</v>
      </c>
      <c r="J38" s="32">
        <f t="shared" si="7"/>
        <v>504</v>
      </c>
      <c r="K38" s="32">
        <f t="shared" si="7"/>
        <v>598</v>
      </c>
      <c r="L38" s="32">
        <f t="shared" si="7"/>
        <v>431</v>
      </c>
      <c r="M38" s="32">
        <f t="shared" si="7"/>
        <v>1327</v>
      </c>
      <c r="N38" s="32">
        <f t="shared" si="7"/>
        <v>1069</v>
      </c>
      <c r="O38" s="32">
        <f t="shared" si="7"/>
        <v>27</v>
      </c>
      <c r="P38" s="32">
        <f t="shared" si="7"/>
        <v>0</v>
      </c>
      <c r="Q38" s="32">
        <f>SUM(Q34:Q37)</f>
        <v>254</v>
      </c>
      <c r="R38" s="32">
        <f>SUM(R34:R37)</f>
        <v>4224</v>
      </c>
      <c r="S38" s="33"/>
    </row>
    <row r="39" spans="2:19" hidden="1">
      <c r="B39" s="24"/>
      <c r="C39" s="24"/>
      <c r="D39" s="25"/>
      <c r="E39" s="20" t="s">
        <v>30</v>
      </c>
      <c r="F39" s="21" t="s">
        <v>49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>
        <f>SUM(G39:Q39)</f>
        <v>0</v>
      </c>
      <c r="S39" s="23"/>
    </row>
    <row r="40" spans="2:19" hidden="1">
      <c r="B40" s="24"/>
      <c r="C40" s="24"/>
      <c r="D40" s="25"/>
      <c r="E40" s="25"/>
      <c r="F40" s="26" t="s">
        <v>50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>
        <f>SUM(G40:Q40)</f>
        <v>0</v>
      </c>
      <c r="S40" s="28"/>
    </row>
    <row r="41" spans="2:19" hidden="1">
      <c r="B41" s="24"/>
      <c r="C41" s="24"/>
      <c r="D41" s="25"/>
      <c r="E41" s="25"/>
      <c r="F41" s="26" t="s">
        <v>51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>
        <f>SUM(G41:Q41)</f>
        <v>0</v>
      </c>
      <c r="S41" s="28"/>
    </row>
    <row r="42" spans="2:19" hidden="1">
      <c r="B42" s="24"/>
      <c r="C42" s="24"/>
      <c r="D42" s="25"/>
      <c r="E42" s="25"/>
      <c r="F42" s="26" t="s">
        <v>52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>
        <f>SUM(G42:Q42)</f>
        <v>0</v>
      </c>
      <c r="S42" s="28"/>
    </row>
    <row r="43" spans="2:19" hidden="1">
      <c r="B43" s="24"/>
      <c r="C43" s="24"/>
      <c r="D43" s="25"/>
      <c r="E43" s="30"/>
      <c r="F43" s="31" t="s">
        <v>22</v>
      </c>
      <c r="G43" s="32">
        <f t="shared" ref="G43:P43" si="8">SUM(G39:G42)</f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 t="shared" si="8"/>
        <v>0</v>
      </c>
      <c r="O43" s="32">
        <f t="shared" si="8"/>
        <v>0</v>
      </c>
      <c r="P43" s="32">
        <f t="shared" si="8"/>
        <v>0</v>
      </c>
      <c r="Q43" s="32">
        <f>SUM(Q39:Q42)</f>
        <v>0</v>
      </c>
      <c r="R43" s="32">
        <f>SUM(R39:R42)</f>
        <v>0</v>
      </c>
      <c r="S43" s="33"/>
    </row>
    <row r="44" spans="2:19">
      <c r="B44" s="24"/>
      <c r="C44" s="24"/>
      <c r="D44" s="30"/>
      <c r="E44" s="35"/>
      <c r="F44" s="36"/>
      <c r="G44" s="37">
        <f t="shared" ref="G44:R44" si="9">SUM(G43,G38,G33,G28)</f>
        <v>0</v>
      </c>
      <c r="H44" s="37">
        <f t="shared" si="9"/>
        <v>193</v>
      </c>
      <c r="I44" s="37">
        <f t="shared" si="9"/>
        <v>2307</v>
      </c>
      <c r="J44" s="37">
        <f t="shared" si="9"/>
        <v>2324</v>
      </c>
      <c r="K44" s="37">
        <f t="shared" si="9"/>
        <v>13247.3</v>
      </c>
      <c r="L44" s="37">
        <f t="shared" si="9"/>
        <v>19252.400000000001</v>
      </c>
      <c r="M44" s="37">
        <f t="shared" si="9"/>
        <v>10007.5</v>
      </c>
      <c r="N44" s="37">
        <f t="shared" si="9"/>
        <v>7660</v>
      </c>
      <c r="O44" s="37">
        <f t="shared" si="9"/>
        <v>312</v>
      </c>
      <c r="P44" s="37">
        <f t="shared" si="9"/>
        <v>0</v>
      </c>
      <c r="Q44" s="37">
        <f t="shared" si="9"/>
        <v>2150</v>
      </c>
      <c r="R44" s="37">
        <f t="shared" si="9"/>
        <v>57453.2</v>
      </c>
      <c r="S44" s="38"/>
    </row>
    <row r="45" spans="2:19" ht="17.25" customHeight="1">
      <c r="B45" s="24"/>
      <c r="C45" s="24"/>
      <c r="D45" s="39" t="s">
        <v>31</v>
      </c>
      <c r="E45" s="19" t="s">
        <v>32</v>
      </c>
      <c r="F45" s="21" t="s">
        <v>49</v>
      </c>
      <c r="G45" s="22"/>
      <c r="H45" s="22"/>
      <c r="I45" s="22">
        <v>2455.6999999999998</v>
      </c>
      <c r="J45" s="22">
        <v>1473.9</v>
      </c>
      <c r="K45" s="22">
        <v>12629.9</v>
      </c>
      <c r="L45" s="22">
        <v>20609.799999999992</v>
      </c>
      <c r="M45" s="22">
        <v>5933.7</v>
      </c>
      <c r="N45" s="22"/>
      <c r="O45" s="22"/>
      <c r="P45" s="22"/>
      <c r="Q45" s="22">
        <v>1242.9000000000001</v>
      </c>
      <c r="R45" s="22">
        <f>SUM(G45:Q45)</f>
        <v>44345.899999999987</v>
      </c>
      <c r="S45" s="23"/>
    </row>
    <row r="46" spans="2:19">
      <c r="B46" s="24"/>
      <c r="C46" s="24"/>
      <c r="D46" s="40"/>
      <c r="E46" s="24"/>
      <c r="F46" s="26" t="s">
        <v>50</v>
      </c>
      <c r="G46" s="27"/>
      <c r="H46" s="27"/>
      <c r="I46" s="27">
        <v>1174</v>
      </c>
      <c r="J46" s="27">
        <v>521.6</v>
      </c>
      <c r="K46" s="27">
        <v>2762.5</v>
      </c>
      <c r="L46" s="27">
        <v>8116.9000000000015</v>
      </c>
      <c r="M46" s="27">
        <v>4069.0999999999995</v>
      </c>
      <c r="N46" s="27">
        <v>527.6</v>
      </c>
      <c r="O46" s="27"/>
      <c r="P46" s="27"/>
      <c r="Q46" s="27">
        <v>1121.4000000000001</v>
      </c>
      <c r="R46" s="27">
        <f>SUM(G46:Q46)</f>
        <v>18293.100000000002</v>
      </c>
      <c r="S46" s="28"/>
    </row>
    <row r="47" spans="2:19">
      <c r="B47" s="24"/>
      <c r="C47" s="24"/>
      <c r="D47" s="40"/>
      <c r="E47" s="24"/>
      <c r="F47" s="26" t="s">
        <v>51</v>
      </c>
      <c r="G47" s="27"/>
      <c r="H47" s="27"/>
      <c r="I47" s="27"/>
      <c r="J47" s="27"/>
      <c r="K47" s="27">
        <v>1346.7</v>
      </c>
      <c r="L47" s="27">
        <v>5701.5999999999995</v>
      </c>
      <c r="M47" s="27">
        <v>1351.7</v>
      </c>
      <c r="N47" s="27">
        <v>352.9</v>
      </c>
      <c r="O47" s="27"/>
      <c r="P47" s="27"/>
      <c r="Q47" s="27"/>
      <c r="R47" s="27">
        <f>SUM(G47:Q47)</f>
        <v>8752.9</v>
      </c>
      <c r="S47" s="28"/>
    </row>
    <row r="48" spans="2:19">
      <c r="B48" s="24"/>
      <c r="C48" s="24"/>
      <c r="D48" s="40"/>
      <c r="E48" s="24"/>
      <c r="F48" s="26" t="s">
        <v>52</v>
      </c>
      <c r="G48" s="27"/>
      <c r="H48" s="27">
        <v>54.7</v>
      </c>
      <c r="I48" s="27">
        <v>1803.6000000000001</v>
      </c>
      <c r="J48" s="27">
        <v>4373.5999999999995</v>
      </c>
      <c r="K48" s="27">
        <v>11150.4</v>
      </c>
      <c r="L48" s="27">
        <v>22959.299999999992</v>
      </c>
      <c r="M48" s="27">
        <v>11763.999999999998</v>
      </c>
      <c r="N48" s="27">
        <v>11608.000000000002</v>
      </c>
      <c r="O48" s="27">
        <v>392.1</v>
      </c>
      <c r="P48" s="27"/>
      <c r="Q48" s="27">
        <v>199.5</v>
      </c>
      <c r="R48" s="27">
        <f>SUM(G48:Q48)</f>
        <v>64305.19999999999</v>
      </c>
      <c r="S48" s="28"/>
    </row>
    <row r="49" spans="2:20">
      <c r="B49" s="24"/>
      <c r="C49" s="24"/>
      <c r="D49" s="41"/>
      <c r="E49" s="42" t="s">
        <v>22</v>
      </c>
      <c r="F49" s="43"/>
      <c r="G49" s="32">
        <f t="shared" ref="G49:O49" si="10">SUM(G45:G48)</f>
        <v>0</v>
      </c>
      <c r="H49" s="32">
        <f t="shared" si="10"/>
        <v>54.7</v>
      </c>
      <c r="I49" s="32">
        <f t="shared" si="10"/>
        <v>5433.3</v>
      </c>
      <c r="J49" s="32">
        <f t="shared" si="10"/>
        <v>6369.0999999999995</v>
      </c>
      <c r="K49" s="32">
        <f t="shared" si="10"/>
        <v>27889.5</v>
      </c>
      <c r="L49" s="32">
        <f t="shared" si="10"/>
        <v>57387.599999999991</v>
      </c>
      <c r="M49" s="32">
        <f t="shared" si="10"/>
        <v>23118.5</v>
      </c>
      <c r="N49" s="32">
        <f t="shared" si="10"/>
        <v>12488.500000000002</v>
      </c>
      <c r="O49" s="32">
        <f t="shared" si="10"/>
        <v>392.1</v>
      </c>
      <c r="P49" s="32"/>
      <c r="Q49" s="32">
        <f>SUM(Q45:Q48)</f>
        <v>2563.8000000000002</v>
      </c>
      <c r="R49" s="32">
        <f>SUM(R45:R48)</f>
        <v>135697.09999999998</v>
      </c>
      <c r="S49" s="33"/>
    </row>
    <row r="50" spans="2:20" ht="17.25" customHeight="1">
      <c r="B50" s="24"/>
      <c r="C50" s="24"/>
      <c r="D50" s="19" t="s">
        <v>33</v>
      </c>
      <c r="E50" s="20" t="s">
        <v>34</v>
      </c>
      <c r="F50" s="21" t="s">
        <v>49</v>
      </c>
      <c r="G50" s="22"/>
      <c r="H50" s="22"/>
      <c r="I50" s="22">
        <v>540</v>
      </c>
      <c r="J50" s="22">
        <v>845</v>
      </c>
      <c r="K50" s="22">
        <v>4750.2</v>
      </c>
      <c r="L50" s="22">
        <v>7254.6</v>
      </c>
      <c r="M50" s="22">
        <v>1170.5999999999999</v>
      </c>
      <c r="N50" s="22"/>
      <c r="O50" s="22"/>
      <c r="P50" s="22"/>
      <c r="Q50" s="22">
        <v>3764</v>
      </c>
      <c r="R50" s="22">
        <f>SUM(G50:Q50)</f>
        <v>18324.400000000001</v>
      </c>
      <c r="S50" s="23"/>
    </row>
    <row r="51" spans="2:20">
      <c r="B51" s="24"/>
      <c r="C51" s="24"/>
      <c r="D51" s="24"/>
      <c r="E51" s="25"/>
      <c r="F51" s="26" t="s">
        <v>50</v>
      </c>
      <c r="G51" s="27"/>
      <c r="H51" s="27"/>
      <c r="I51" s="27"/>
      <c r="J51" s="27">
        <v>515</v>
      </c>
      <c r="K51" s="27">
        <v>944</v>
      </c>
      <c r="L51" s="27">
        <v>1703</v>
      </c>
      <c r="M51" s="27">
        <v>332</v>
      </c>
      <c r="N51" s="27"/>
      <c r="O51" s="27"/>
      <c r="P51" s="27"/>
      <c r="Q51" s="27">
        <v>245</v>
      </c>
      <c r="R51" s="27">
        <f>SUM(G51:Q51)</f>
        <v>3739</v>
      </c>
      <c r="S51" s="28"/>
    </row>
    <row r="52" spans="2:20">
      <c r="B52" s="24"/>
      <c r="C52" s="24"/>
      <c r="D52" s="24"/>
      <c r="E52" s="25"/>
      <c r="F52" s="26" t="s">
        <v>51</v>
      </c>
      <c r="G52" s="27"/>
      <c r="H52" s="27">
        <v>330</v>
      </c>
      <c r="I52" s="27">
        <v>574.4</v>
      </c>
      <c r="J52" s="27">
        <v>944</v>
      </c>
      <c r="K52" s="27">
        <v>2697.3</v>
      </c>
      <c r="L52" s="27">
        <v>1857</v>
      </c>
      <c r="M52" s="27">
        <v>848</v>
      </c>
      <c r="N52" s="27">
        <v>277</v>
      </c>
      <c r="O52" s="27"/>
      <c r="P52" s="27"/>
      <c r="Q52" s="27"/>
      <c r="R52" s="27">
        <f>SUM(G52:Q52)</f>
        <v>7527.7000000000007</v>
      </c>
      <c r="S52" s="28"/>
    </row>
    <row r="53" spans="2:20">
      <c r="B53" s="24"/>
      <c r="C53" s="24"/>
      <c r="D53" s="24"/>
      <c r="E53" s="25"/>
      <c r="F53" s="26" t="s">
        <v>52</v>
      </c>
      <c r="G53" s="27"/>
      <c r="H53" s="27">
        <v>1147.9000000000001</v>
      </c>
      <c r="I53" s="27">
        <v>4063</v>
      </c>
      <c r="J53" s="27">
        <v>11890.6</v>
      </c>
      <c r="K53" s="27">
        <v>21790.2</v>
      </c>
      <c r="L53" s="27">
        <v>30575.200000000001</v>
      </c>
      <c r="M53" s="27">
        <v>19385.000000000004</v>
      </c>
      <c r="N53" s="27">
        <v>10395</v>
      </c>
      <c r="O53" s="27">
        <v>626</v>
      </c>
      <c r="P53" s="27"/>
      <c r="Q53" s="27">
        <v>220</v>
      </c>
      <c r="R53" s="27">
        <f>SUM(G53:Q53)</f>
        <v>100092.9</v>
      </c>
      <c r="S53" s="28"/>
    </row>
    <row r="54" spans="2:20">
      <c r="B54" s="24"/>
      <c r="C54" s="24"/>
      <c r="D54" s="24"/>
      <c r="E54" s="30"/>
      <c r="F54" s="31" t="s">
        <v>22</v>
      </c>
      <c r="G54" s="32">
        <f t="shared" ref="G54:O54" si="11">SUM(G50:G53)</f>
        <v>0</v>
      </c>
      <c r="H54" s="32">
        <f t="shared" si="11"/>
        <v>1477.9</v>
      </c>
      <c r="I54" s="32">
        <f t="shared" si="11"/>
        <v>5177.3999999999996</v>
      </c>
      <c r="J54" s="32">
        <f t="shared" si="11"/>
        <v>14194.6</v>
      </c>
      <c r="K54" s="32">
        <f t="shared" si="11"/>
        <v>30181.7</v>
      </c>
      <c r="L54" s="32">
        <f t="shared" si="11"/>
        <v>41389.800000000003</v>
      </c>
      <c r="M54" s="32">
        <f t="shared" si="11"/>
        <v>21735.600000000002</v>
      </c>
      <c r="N54" s="32">
        <f t="shared" si="11"/>
        <v>10672</v>
      </c>
      <c r="O54" s="32">
        <f t="shared" si="11"/>
        <v>626</v>
      </c>
      <c r="P54" s="32"/>
      <c r="Q54" s="32">
        <f>SUM(Q50:Q53)</f>
        <v>4229</v>
      </c>
      <c r="R54" s="32">
        <f>SUM(R50:R53)</f>
        <v>129684</v>
      </c>
      <c r="S54" s="33"/>
      <c r="T54" s="29"/>
    </row>
    <row r="55" spans="2:20" ht="17.25" customHeight="1">
      <c r="B55" s="24"/>
      <c r="C55" s="24"/>
      <c r="D55" s="24"/>
      <c r="E55" s="20" t="s">
        <v>35</v>
      </c>
      <c r="F55" s="21" t="s">
        <v>49</v>
      </c>
      <c r="G55" s="22"/>
      <c r="H55" s="22">
        <v>245</v>
      </c>
      <c r="I55" s="22">
        <v>1427</v>
      </c>
      <c r="J55" s="22">
        <v>4729</v>
      </c>
      <c r="K55" s="22">
        <v>6761</v>
      </c>
      <c r="L55" s="22">
        <v>8774</v>
      </c>
      <c r="M55" s="22">
        <v>1772</v>
      </c>
      <c r="N55" s="22"/>
      <c r="O55" s="22"/>
      <c r="P55" s="22"/>
      <c r="Q55" s="22">
        <v>911</v>
      </c>
      <c r="R55" s="22">
        <f>SUM(G55:Q55)</f>
        <v>24619</v>
      </c>
      <c r="S55" s="23"/>
    </row>
    <row r="56" spans="2:20">
      <c r="B56" s="24"/>
      <c r="C56" s="24"/>
      <c r="D56" s="24"/>
      <c r="E56" s="25"/>
      <c r="F56" s="26" t="s">
        <v>50</v>
      </c>
      <c r="G56" s="27"/>
      <c r="H56" s="27"/>
      <c r="I56" s="27"/>
      <c r="J56" s="27">
        <v>1408</v>
      </c>
      <c r="K56" s="27">
        <v>2260</v>
      </c>
      <c r="L56" s="27">
        <v>1023</v>
      </c>
      <c r="M56" s="27">
        <v>1056</v>
      </c>
      <c r="N56" s="27"/>
      <c r="O56" s="27"/>
      <c r="P56" s="27"/>
      <c r="Q56" s="27"/>
      <c r="R56" s="27">
        <f>SUM(G56:Q56)</f>
        <v>5747</v>
      </c>
      <c r="S56" s="28"/>
    </row>
    <row r="57" spans="2:20">
      <c r="B57" s="24"/>
      <c r="C57" s="24"/>
      <c r="D57" s="24"/>
      <c r="E57" s="25"/>
      <c r="F57" s="26" t="s">
        <v>51</v>
      </c>
      <c r="G57" s="27"/>
      <c r="H57" s="27">
        <v>1171</v>
      </c>
      <c r="I57" s="27">
        <v>4896</v>
      </c>
      <c r="J57" s="27">
        <v>8061</v>
      </c>
      <c r="K57" s="27">
        <v>21142</v>
      </c>
      <c r="L57" s="27">
        <v>27317</v>
      </c>
      <c r="M57" s="27">
        <v>19142</v>
      </c>
      <c r="N57" s="27">
        <v>11532</v>
      </c>
      <c r="O57" s="27">
        <v>373</v>
      </c>
      <c r="P57" s="27"/>
      <c r="Q57" s="27"/>
      <c r="R57" s="27">
        <f>SUM(G57:Q57)</f>
        <v>93634</v>
      </c>
      <c r="S57" s="28"/>
    </row>
    <row r="58" spans="2:20">
      <c r="B58" s="24"/>
      <c r="C58" s="24"/>
      <c r="D58" s="24"/>
      <c r="E58" s="25"/>
      <c r="F58" s="26" t="s">
        <v>52</v>
      </c>
      <c r="G58" s="27"/>
      <c r="H58" s="27"/>
      <c r="I58" s="27">
        <v>50</v>
      </c>
      <c r="J58" s="27"/>
      <c r="K58" s="27">
        <v>204</v>
      </c>
      <c r="L58" s="27">
        <v>105</v>
      </c>
      <c r="M58" s="27"/>
      <c r="N58" s="27">
        <v>371</v>
      </c>
      <c r="O58" s="27"/>
      <c r="P58" s="27"/>
      <c r="Q58" s="27"/>
      <c r="R58" s="27">
        <f>SUM(G58:Q58)</f>
        <v>730</v>
      </c>
      <c r="S58" s="28"/>
    </row>
    <row r="59" spans="2:20">
      <c r="B59" s="24"/>
      <c r="C59" s="24"/>
      <c r="D59" s="24"/>
      <c r="E59" s="30"/>
      <c r="F59" s="31" t="s">
        <v>22</v>
      </c>
      <c r="G59" s="32">
        <f t="shared" ref="G59:P59" si="12">SUM(G55:G58)</f>
        <v>0</v>
      </c>
      <c r="H59" s="32">
        <f t="shared" si="12"/>
        <v>1416</v>
      </c>
      <c r="I59" s="32">
        <f t="shared" si="12"/>
        <v>6373</v>
      </c>
      <c r="J59" s="32">
        <f t="shared" si="12"/>
        <v>14198</v>
      </c>
      <c r="K59" s="32">
        <f t="shared" si="12"/>
        <v>30367</v>
      </c>
      <c r="L59" s="32">
        <f t="shared" si="12"/>
        <v>37219</v>
      </c>
      <c r="M59" s="32">
        <f t="shared" si="12"/>
        <v>21970</v>
      </c>
      <c r="N59" s="32">
        <f t="shared" si="12"/>
        <v>11903</v>
      </c>
      <c r="O59" s="32">
        <f t="shared" si="12"/>
        <v>373</v>
      </c>
      <c r="P59" s="32">
        <f t="shared" si="12"/>
        <v>0</v>
      </c>
      <c r="Q59" s="32">
        <f>SUM(Q55:Q58)</f>
        <v>911</v>
      </c>
      <c r="R59" s="32">
        <f>SUM(R55:R58)</f>
        <v>124730</v>
      </c>
      <c r="S59" s="33"/>
    </row>
    <row r="60" spans="2:20" ht="17.25" customHeight="1">
      <c r="B60" s="24"/>
      <c r="C60" s="24"/>
      <c r="D60" s="24"/>
      <c r="E60" s="20" t="s">
        <v>36</v>
      </c>
      <c r="F60" s="21" t="s">
        <v>49</v>
      </c>
      <c r="G60" s="22"/>
      <c r="H60" s="22"/>
      <c r="I60" s="22">
        <v>541</v>
      </c>
      <c r="J60" s="22">
        <v>1456.1</v>
      </c>
      <c r="K60" s="22">
        <v>1324.3</v>
      </c>
      <c r="L60" s="22">
        <v>3257.5</v>
      </c>
      <c r="M60" s="22">
        <v>832</v>
      </c>
      <c r="N60" s="22">
        <v>528.79999999999995</v>
      </c>
      <c r="O60" s="22"/>
      <c r="P60" s="22"/>
      <c r="Q60" s="22">
        <v>2706</v>
      </c>
      <c r="R60" s="22">
        <f>SUM(G60:Q60)</f>
        <v>10645.7</v>
      </c>
      <c r="S60" s="23"/>
    </row>
    <row r="61" spans="2:20">
      <c r="B61" s="24"/>
      <c r="C61" s="24"/>
      <c r="D61" s="24"/>
      <c r="E61" s="25"/>
      <c r="F61" s="26" t="s">
        <v>50</v>
      </c>
      <c r="G61" s="27"/>
      <c r="H61" s="27"/>
      <c r="I61" s="27">
        <v>499.7</v>
      </c>
      <c r="J61" s="27"/>
      <c r="K61" s="27">
        <v>1927.8</v>
      </c>
      <c r="L61" s="27">
        <v>620</v>
      </c>
      <c r="M61" s="27">
        <v>737</v>
      </c>
      <c r="N61" s="27">
        <v>250</v>
      </c>
      <c r="O61" s="27"/>
      <c r="P61" s="27"/>
      <c r="Q61" s="27">
        <v>3609</v>
      </c>
      <c r="R61" s="27">
        <f>SUM(G61:Q61)</f>
        <v>7643.5</v>
      </c>
      <c r="S61" s="28"/>
    </row>
    <row r="62" spans="2:20">
      <c r="B62" s="24"/>
      <c r="C62" s="24"/>
      <c r="D62" s="24"/>
      <c r="E62" s="25"/>
      <c r="F62" s="26" t="s">
        <v>51</v>
      </c>
      <c r="G62" s="27"/>
      <c r="H62" s="27">
        <v>55</v>
      </c>
      <c r="I62" s="27">
        <v>180</v>
      </c>
      <c r="J62" s="27">
        <v>1462</v>
      </c>
      <c r="K62" s="27">
        <v>3342.2</v>
      </c>
      <c r="L62" s="27">
        <v>2455.9</v>
      </c>
      <c r="M62" s="27">
        <v>411.7</v>
      </c>
      <c r="N62" s="27">
        <v>60</v>
      </c>
      <c r="O62" s="27"/>
      <c r="P62" s="27"/>
      <c r="Q62" s="27"/>
      <c r="R62" s="27">
        <f>SUM(G62:Q62)</f>
        <v>7966.8</v>
      </c>
      <c r="S62" s="28"/>
    </row>
    <row r="63" spans="2:20">
      <c r="B63" s="24"/>
      <c r="C63" s="24"/>
      <c r="D63" s="24"/>
      <c r="E63" s="25"/>
      <c r="F63" s="26" t="s">
        <v>52</v>
      </c>
      <c r="G63" s="27">
        <v>65</v>
      </c>
      <c r="H63" s="27">
        <v>1807</v>
      </c>
      <c r="I63" s="27">
        <v>4851.5</v>
      </c>
      <c r="J63" s="27">
        <v>9234.5999999999985</v>
      </c>
      <c r="K63" s="27">
        <v>22755.000000000004</v>
      </c>
      <c r="L63" s="27">
        <v>26032.3</v>
      </c>
      <c r="M63" s="27">
        <v>18927.900000000001</v>
      </c>
      <c r="N63" s="27">
        <v>13323.3</v>
      </c>
      <c r="O63" s="27">
        <v>864.6</v>
      </c>
      <c r="P63" s="27">
        <v>104</v>
      </c>
      <c r="Q63" s="27">
        <v>433</v>
      </c>
      <c r="R63" s="27">
        <f>SUM(G63:Q63)</f>
        <v>98398.200000000026</v>
      </c>
      <c r="S63" s="28"/>
    </row>
    <row r="64" spans="2:20">
      <c r="B64" s="24"/>
      <c r="C64" s="24"/>
      <c r="D64" s="24"/>
      <c r="E64" s="30"/>
      <c r="F64" s="31" t="s">
        <v>22</v>
      </c>
      <c r="G64" s="32">
        <f t="shared" ref="G64:P64" si="13">SUM(G60:G63)</f>
        <v>65</v>
      </c>
      <c r="H64" s="32">
        <f t="shared" si="13"/>
        <v>1862</v>
      </c>
      <c r="I64" s="32">
        <f t="shared" si="13"/>
        <v>6072.2</v>
      </c>
      <c r="J64" s="32">
        <f t="shared" si="13"/>
        <v>12152.699999999999</v>
      </c>
      <c r="K64" s="32">
        <f t="shared" si="13"/>
        <v>29349.300000000003</v>
      </c>
      <c r="L64" s="32">
        <f t="shared" si="13"/>
        <v>32365.699999999997</v>
      </c>
      <c r="M64" s="32">
        <f t="shared" si="13"/>
        <v>20908.600000000002</v>
      </c>
      <c r="N64" s="32">
        <f t="shared" si="13"/>
        <v>14162.099999999999</v>
      </c>
      <c r="O64" s="32">
        <f t="shared" si="13"/>
        <v>864.6</v>
      </c>
      <c r="P64" s="32">
        <f t="shared" si="13"/>
        <v>104</v>
      </c>
      <c r="Q64" s="32">
        <f>SUM(Q60:Q63)</f>
        <v>6748</v>
      </c>
      <c r="R64" s="32">
        <f>SUM(R60:R63)</f>
        <v>124654.20000000003</v>
      </c>
      <c r="S64" s="33"/>
    </row>
    <row r="65" spans="2:19">
      <c r="B65" s="44"/>
      <c r="C65" s="44"/>
      <c r="D65" s="30"/>
      <c r="E65" s="35"/>
      <c r="F65" s="45"/>
      <c r="G65" s="32">
        <f t="shared" ref="G65:O65" si="14">SUM(G54,G59,G64)</f>
        <v>65</v>
      </c>
      <c r="H65" s="32">
        <f t="shared" si="14"/>
        <v>4755.8999999999996</v>
      </c>
      <c r="I65" s="32">
        <f t="shared" si="14"/>
        <v>17622.599999999999</v>
      </c>
      <c r="J65" s="32">
        <f t="shared" si="14"/>
        <v>40545.299999999996</v>
      </c>
      <c r="K65" s="32">
        <f t="shared" si="14"/>
        <v>89898</v>
      </c>
      <c r="L65" s="32">
        <f t="shared" si="14"/>
        <v>110974.5</v>
      </c>
      <c r="M65" s="32">
        <f t="shared" si="14"/>
        <v>64614.200000000012</v>
      </c>
      <c r="N65" s="32">
        <f t="shared" si="14"/>
        <v>36737.1</v>
      </c>
      <c r="O65" s="32">
        <f t="shared" si="14"/>
        <v>1863.6</v>
      </c>
      <c r="P65" s="32">
        <f>SUM(P54,P59,P64)</f>
        <v>104</v>
      </c>
      <c r="Q65" s="32">
        <f>SUM(Q54,Q59,Q64)</f>
        <v>11888</v>
      </c>
      <c r="R65" s="32">
        <f>SUM(R54,R59,R64)</f>
        <v>379068.2</v>
      </c>
      <c r="S65" s="33"/>
    </row>
    <row r="66" spans="2:19" ht="17.25" customHeight="1">
      <c r="B66" s="19" t="s">
        <v>48</v>
      </c>
      <c r="C66" s="25" t="s">
        <v>53</v>
      </c>
      <c r="D66" s="24" t="s">
        <v>37</v>
      </c>
      <c r="E66" s="25" t="s">
        <v>38</v>
      </c>
      <c r="F66" s="46" t="s">
        <v>49</v>
      </c>
      <c r="G66" s="47"/>
      <c r="H66" s="47"/>
      <c r="I66" s="47">
        <v>942</v>
      </c>
      <c r="J66" s="47">
        <v>2474</v>
      </c>
      <c r="K66" s="47">
        <v>8612</v>
      </c>
      <c r="L66" s="47">
        <v>11950</v>
      </c>
      <c r="M66" s="47">
        <v>574</v>
      </c>
      <c r="N66" s="47"/>
      <c r="O66" s="47"/>
      <c r="P66" s="47"/>
      <c r="Q66" s="47">
        <v>5876</v>
      </c>
      <c r="R66" s="47">
        <f>SUM(G66:Q66)</f>
        <v>30428</v>
      </c>
      <c r="S66" s="48"/>
    </row>
    <row r="67" spans="2:19">
      <c r="B67" s="24"/>
      <c r="C67" s="25"/>
      <c r="D67" s="24"/>
      <c r="E67" s="25"/>
      <c r="F67" s="26" t="s">
        <v>50</v>
      </c>
      <c r="G67" s="27"/>
      <c r="H67" s="27"/>
      <c r="I67" s="27"/>
      <c r="J67" s="27"/>
      <c r="K67" s="27">
        <v>503</v>
      </c>
      <c r="L67" s="27">
        <v>127</v>
      </c>
      <c r="M67" s="27"/>
      <c r="N67" s="27"/>
      <c r="O67" s="27"/>
      <c r="P67" s="27"/>
      <c r="Q67" s="27"/>
      <c r="R67" s="27">
        <f>SUM(G67:Q67)</f>
        <v>630</v>
      </c>
      <c r="S67" s="28"/>
    </row>
    <row r="68" spans="2:19">
      <c r="B68" s="24"/>
      <c r="C68" s="25"/>
      <c r="D68" s="24"/>
      <c r="E68" s="25"/>
      <c r="F68" s="26" t="s">
        <v>51</v>
      </c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>
        <f>SUM(G68:Q68)</f>
        <v>0</v>
      </c>
      <c r="S68" s="28"/>
    </row>
    <row r="69" spans="2:19">
      <c r="B69" s="24"/>
      <c r="C69" s="25"/>
      <c r="D69" s="24"/>
      <c r="E69" s="25"/>
      <c r="F69" s="26" t="s">
        <v>52</v>
      </c>
      <c r="G69" s="27"/>
      <c r="H69" s="27">
        <v>523</v>
      </c>
      <c r="I69" s="27">
        <v>1324</v>
      </c>
      <c r="J69" s="27">
        <v>4368</v>
      </c>
      <c r="K69" s="27">
        <v>7744</v>
      </c>
      <c r="L69" s="27">
        <v>14587</v>
      </c>
      <c r="M69" s="27">
        <v>6467</v>
      </c>
      <c r="N69" s="27">
        <v>4388</v>
      </c>
      <c r="O69" s="27">
        <v>497</v>
      </c>
      <c r="P69" s="27">
        <v>83</v>
      </c>
      <c r="Q69" s="27">
        <v>160</v>
      </c>
      <c r="R69" s="27">
        <f>SUM(G69:Q69)</f>
        <v>40141</v>
      </c>
      <c r="S69" s="28"/>
    </row>
    <row r="70" spans="2:19">
      <c r="B70" s="24"/>
      <c r="C70" s="25"/>
      <c r="D70" s="24"/>
      <c r="E70" s="30"/>
      <c r="F70" s="31" t="s">
        <v>22</v>
      </c>
      <c r="G70" s="32">
        <f t="shared" ref="G70:P70" si="15">SUM(G66:G69)</f>
        <v>0</v>
      </c>
      <c r="H70" s="32">
        <f t="shared" si="15"/>
        <v>523</v>
      </c>
      <c r="I70" s="32">
        <f t="shared" si="15"/>
        <v>2266</v>
      </c>
      <c r="J70" s="32">
        <f t="shared" si="15"/>
        <v>6842</v>
      </c>
      <c r="K70" s="32">
        <f t="shared" si="15"/>
        <v>16859</v>
      </c>
      <c r="L70" s="32">
        <f t="shared" si="15"/>
        <v>26664</v>
      </c>
      <c r="M70" s="32">
        <f t="shared" si="15"/>
        <v>7041</v>
      </c>
      <c r="N70" s="32">
        <f t="shared" si="15"/>
        <v>4388</v>
      </c>
      <c r="O70" s="32">
        <f t="shared" si="15"/>
        <v>497</v>
      </c>
      <c r="P70" s="32">
        <f t="shared" si="15"/>
        <v>83</v>
      </c>
      <c r="Q70" s="32">
        <f>SUM(Q66:Q69)</f>
        <v>6036</v>
      </c>
      <c r="R70" s="32">
        <f>SUM(R66:R69)</f>
        <v>71199</v>
      </c>
      <c r="S70" s="33"/>
    </row>
    <row r="71" spans="2:19" ht="17.25" customHeight="1">
      <c r="B71" s="24"/>
      <c r="C71" s="25"/>
      <c r="D71" s="25"/>
      <c r="E71" s="20" t="s">
        <v>39</v>
      </c>
      <c r="F71" s="21" t="s">
        <v>49</v>
      </c>
      <c r="G71" s="22"/>
      <c r="H71" s="22"/>
      <c r="I71" s="22">
        <v>2480</v>
      </c>
      <c r="J71" s="22">
        <v>6034</v>
      </c>
      <c r="K71" s="22">
        <v>11460</v>
      </c>
      <c r="L71" s="22">
        <v>10654</v>
      </c>
      <c r="M71" s="22">
        <v>1696</v>
      </c>
      <c r="N71" s="22"/>
      <c r="O71" s="22"/>
      <c r="P71" s="22"/>
      <c r="Q71" s="22">
        <v>55</v>
      </c>
      <c r="R71" s="22">
        <f>SUM(G71:Q71)</f>
        <v>32379</v>
      </c>
      <c r="S71" s="23"/>
    </row>
    <row r="72" spans="2:19">
      <c r="B72" s="24"/>
      <c r="C72" s="25"/>
      <c r="D72" s="25"/>
      <c r="E72" s="25"/>
      <c r="F72" s="26" t="s">
        <v>50</v>
      </c>
      <c r="G72" s="27"/>
      <c r="H72" s="27"/>
      <c r="I72" s="27"/>
      <c r="J72" s="27"/>
      <c r="K72" s="27">
        <v>713</v>
      </c>
      <c r="L72" s="27">
        <v>819</v>
      </c>
      <c r="M72" s="27">
        <v>220</v>
      </c>
      <c r="N72" s="27"/>
      <c r="O72" s="27"/>
      <c r="P72" s="27"/>
      <c r="Q72" s="27"/>
      <c r="R72" s="27">
        <f>SUM(G72:Q72)</f>
        <v>1752</v>
      </c>
      <c r="S72" s="28"/>
    </row>
    <row r="73" spans="2:19">
      <c r="B73" s="24"/>
      <c r="C73" s="25"/>
      <c r="D73" s="25"/>
      <c r="E73" s="25"/>
      <c r="F73" s="26" t="s">
        <v>51</v>
      </c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>
        <f>SUM(G73:Q73)</f>
        <v>0</v>
      </c>
      <c r="S73" s="28"/>
    </row>
    <row r="74" spans="2:19">
      <c r="B74" s="24"/>
      <c r="C74" s="25"/>
      <c r="D74" s="25"/>
      <c r="E74" s="25"/>
      <c r="F74" s="26" t="s">
        <v>52</v>
      </c>
      <c r="G74" s="27"/>
      <c r="H74" s="27">
        <v>595</v>
      </c>
      <c r="I74" s="27">
        <v>2493</v>
      </c>
      <c r="J74" s="27">
        <v>4190</v>
      </c>
      <c r="K74" s="27">
        <v>12653</v>
      </c>
      <c r="L74" s="27">
        <v>19184</v>
      </c>
      <c r="M74" s="27">
        <v>8486</v>
      </c>
      <c r="N74" s="27">
        <v>4501</v>
      </c>
      <c r="O74" s="27">
        <v>209</v>
      </c>
      <c r="P74" s="27"/>
      <c r="Q74" s="27"/>
      <c r="R74" s="27">
        <f>SUM(G74:Q74)</f>
        <v>52311</v>
      </c>
      <c r="S74" s="28"/>
    </row>
    <row r="75" spans="2:19">
      <c r="B75" s="24"/>
      <c r="C75" s="25"/>
      <c r="D75" s="25"/>
      <c r="E75" s="30"/>
      <c r="F75" s="31" t="s">
        <v>22</v>
      </c>
      <c r="G75" s="32">
        <f t="shared" ref="G75:O75" si="16">SUM(G71:G74)</f>
        <v>0</v>
      </c>
      <c r="H75" s="32">
        <f t="shared" si="16"/>
        <v>595</v>
      </c>
      <c r="I75" s="32">
        <f t="shared" si="16"/>
        <v>4973</v>
      </c>
      <c r="J75" s="32">
        <f t="shared" si="16"/>
        <v>10224</v>
      </c>
      <c r="K75" s="32">
        <f t="shared" si="16"/>
        <v>24826</v>
      </c>
      <c r="L75" s="32">
        <f t="shared" si="16"/>
        <v>30657</v>
      </c>
      <c r="M75" s="32">
        <f t="shared" si="16"/>
        <v>10402</v>
      </c>
      <c r="N75" s="32">
        <f t="shared" si="16"/>
        <v>4501</v>
      </c>
      <c r="O75" s="32">
        <f t="shared" si="16"/>
        <v>209</v>
      </c>
      <c r="P75" s="32">
        <f>SUM(P71:P74)</f>
        <v>0</v>
      </c>
      <c r="Q75" s="32">
        <f>SUM(Q71:Q74)</f>
        <v>55</v>
      </c>
      <c r="R75" s="32">
        <f>SUM(R71:R74)</f>
        <v>86442</v>
      </c>
      <c r="S75" s="33"/>
    </row>
    <row r="76" spans="2:19">
      <c r="B76" s="24"/>
      <c r="C76" s="25"/>
      <c r="D76" s="30"/>
      <c r="E76" s="35"/>
      <c r="F76" s="36"/>
      <c r="G76" s="49">
        <f t="shared" ref="G76:P76" si="17">SUM(G75,G70)</f>
        <v>0</v>
      </c>
      <c r="H76" s="49">
        <f t="shared" si="17"/>
        <v>1118</v>
      </c>
      <c r="I76" s="49">
        <f t="shared" si="17"/>
        <v>7239</v>
      </c>
      <c r="J76" s="49">
        <f t="shared" si="17"/>
        <v>17066</v>
      </c>
      <c r="K76" s="49">
        <f t="shared" si="17"/>
        <v>41685</v>
      </c>
      <c r="L76" s="49">
        <f t="shared" si="17"/>
        <v>57321</v>
      </c>
      <c r="M76" s="49">
        <f t="shared" si="17"/>
        <v>17443</v>
      </c>
      <c r="N76" s="49">
        <f t="shared" si="17"/>
        <v>8889</v>
      </c>
      <c r="O76" s="49">
        <f>SUM(O75,O70)</f>
        <v>706</v>
      </c>
      <c r="P76" s="49">
        <f t="shared" si="17"/>
        <v>83</v>
      </c>
      <c r="Q76" s="49">
        <f>SUM(Q75,Q70)</f>
        <v>6091</v>
      </c>
      <c r="R76" s="49">
        <f>SUM(R75,R70)</f>
        <v>157641</v>
      </c>
      <c r="S76" s="50"/>
    </row>
    <row r="77" spans="2:19" ht="17.25" customHeight="1">
      <c r="B77" s="24"/>
      <c r="C77" s="25"/>
      <c r="D77" s="39" t="s">
        <v>40</v>
      </c>
      <c r="E77" s="19" t="s">
        <v>41</v>
      </c>
      <c r="F77" s="21" t="s">
        <v>49</v>
      </c>
      <c r="G77" s="22"/>
      <c r="H77" s="22"/>
      <c r="I77" s="22"/>
      <c r="J77" s="22">
        <v>601</v>
      </c>
      <c r="K77" s="22">
        <v>1811</v>
      </c>
      <c r="L77" s="22">
        <v>1737</v>
      </c>
      <c r="M77" s="22">
        <v>476</v>
      </c>
      <c r="N77" s="22"/>
      <c r="O77" s="22"/>
      <c r="P77" s="22"/>
      <c r="Q77" s="22"/>
      <c r="R77" s="22">
        <f>SUM(G77:Q77)</f>
        <v>4625</v>
      </c>
      <c r="S77" s="23"/>
    </row>
    <row r="78" spans="2:19">
      <c r="B78" s="24"/>
      <c r="C78" s="25"/>
      <c r="D78" s="40"/>
      <c r="E78" s="24"/>
      <c r="F78" s="26" t="s">
        <v>50</v>
      </c>
      <c r="G78" s="27"/>
      <c r="H78" s="27"/>
      <c r="I78" s="27">
        <v>154</v>
      </c>
      <c r="J78" s="27">
        <v>141</v>
      </c>
      <c r="K78" s="27">
        <v>562</v>
      </c>
      <c r="L78" s="27">
        <v>1158</v>
      </c>
      <c r="M78" s="27">
        <v>601</v>
      </c>
      <c r="N78" s="27"/>
      <c r="O78" s="27"/>
      <c r="P78" s="27"/>
      <c r="Q78" s="27"/>
      <c r="R78" s="27">
        <f>SUM(G78:Q78)</f>
        <v>2616</v>
      </c>
      <c r="S78" s="28"/>
    </row>
    <row r="79" spans="2:19">
      <c r="B79" s="24"/>
      <c r="C79" s="25"/>
      <c r="D79" s="40"/>
      <c r="E79" s="24"/>
      <c r="F79" s="26" t="s">
        <v>51</v>
      </c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>
        <f>SUM(G79:Q79)</f>
        <v>0</v>
      </c>
      <c r="S79" s="28"/>
    </row>
    <row r="80" spans="2:19">
      <c r="B80" s="24"/>
      <c r="C80" s="25"/>
      <c r="D80" s="40"/>
      <c r="E80" s="24"/>
      <c r="F80" s="26" t="s">
        <v>52</v>
      </c>
      <c r="G80" s="27"/>
      <c r="H80" s="27">
        <v>26</v>
      </c>
      <c r="I80" s="27">
        <v>1107</v>
      </c>
      <c r="J80" s="27">
        <v>2450</v>
      </c>
      <c r="K80" s="27">
        <v>8825.2999999999993</v>
      </c>
      <c r="L80" s="27">
        <v>11629</v>
      </c>
      <c r="M80" s="27">
        <v>6622.6</v>
      </c>
      <c r="N80" s="27">
        <v>3474.5</v>
      </c>
      <c r="O80" s="27">
        <v>383</v>
      </c>
      <c r="P80" s="27"/>
      <c r="Q80" s="27"/>
      <c r="R80" s="27">
        <f>SUM(G80:Q80)</f>
        <v>34517.4</v>
      </c>
      <c r="S80" s="28"/>
    </row>
    <row r="81" spans="2:19">
      <c r="B81" s="24"/>
      <c r="C81" s="25"/>
      <c r="D81" s="41"/>
      <c r="E81" s="42" t="s">
        <v>22</v>
      </c>
      <c r="F81" s="43"/>
      <c r="G81" s="32">
        <f t="shared" ref="G81:O81" si="18">SUM(G77:G80)</f>
        <v>0</v>
      </c>
      <c r="H81" s="32">
        <f t="shared" si="18"/>
        <v>26</v>
      </c>
      <c r="I81" s="32">
        <f t="shared" si="18"/>
        <v>1261</v>
      </c>
      <c r="J81" s="32">
        <f t="shared" si="18"/>
        <v>3192</v>
      </c>
      <c r="K81" s="32">
        <f t="shared" si="18"/>
        <v>11198.3</v>
      </c>
      <c r="L81" s="32">
        <f t="shared" si="18"/>
        <v>14524</v>
      </c>
      <c r="M81" s="32">
        <f t="shared" si="18"/>
        <v>7699.6</v>
      </c>
      <c r="N81" s="32">
        <f t="shared" si="18"/>
        <v>3474.5</v>
      </c>
      <c r="O81" s="32">
        <f t="shared" si="18"/>
        <v>383</v>
      </c>
      <c r="P81" s="32">
        <f>SUM(P77:P80)</f>
        <v>0</v>
      </c>
      <c r="Q81" s="32">
        <f>SUM(Q77:Q80)</f>
        <v>0</v>
      </c>
      <c r="R81" s="32">
        <f>SUM(R77:R80)</f>
        <v>41758.400000000001</v>
      </c>
      <c r="S81" s="33"/>
    </row>
    <row r="82" spans="2:19">
      <c r="B82" s="24"/>
      <c r="C82" s="30"/>
      <c r="D82" s="51"/>
      <c r="E82" s="51"/>
      <c r="F82" s="52"/>
      <c r="G82" s="32">
        <f t="shared" ref="G82:O82" si="19">SUM(G44,G49,G65,G76,G81)</f>
        <v>65</v>
      </c>
      <c r="H82" s="32">
        <f t="shared" si="19"/>
        <v>6147.5999999999995</v>
      </c>
      <c r="I82" s="32">
        <f t="shared" si="19"/>
        <v>33862.899999999994</v>
      </c>
      <c r="J82" s="32">
        <f t="shared" si="19"/>
        <v>69496.399999999994</v>
      </c>
      <c r="K82" s="32">
        <f t="shared" si="19"/>
        <v>183918.09999999998</v>
      </c>
      <c r="L82" s="32">
        <f t="shared" si="19"/>
        <v>259459.5</v>
      </c>
      <c r="M82" s="32">
        <f t="shared" si="19"/>
        <v>122882.80000000002</v>
      </c>
      <c r="N82" s="32">
        <f t="shared" si="19"/>
        <v>69249.100000000006</v>
      </c>
      <c r="O82" s="32">
        <f t="shared" si="19"/>
        <v>3656.7</v>
      </c>
      <c r="P82" s="32">
        <f>SUM(P44,P49,P65,P76,P81)</f>
        <v>187</v>
      </c>
      <c r="Q82" s="32">
        <f>SUM(Q44,Q49,Q65,Q76,Q81)</f>
        <v>22692.799999999999</v>
      </c>
      <c r="R82" s="32">
        <f>SUM(R44,R49,R65,R76,R81)</f>
        <v>771617.9</v>
      </c>
      <c r="S82" s="53"/>
    </row>
    <row r="83" spans="2:19">
      <c r="B83" s="24"/>
      <c r="C83" s="54" t="s">
        <v>42</v>
      </c>
      <c r="D83" s="55"/>
      <c r="E83" s="55"/>
      <c r="F83" s="21" t="s">
        <v>49</v>
      </c>
      <c r="G83" s="22">
        <f>SUM(G8,G13,G18,G24,G29,G34,G39,G45,G50,G55,G60,G66,G71,G77,)</f>
        <v>0</v>
      </c>
      <c r="H83" s="22">
        <f t="shared" ref="H83:R86" si="20">SUM(H8,H13,H18,H24,H29,H34,H39,H45,H50,H55,H60,H66,H71,H77,)</f>
        <v>295</v>
      </c>
      <c r="I83" s="22">
        <f t="shared" si="20"/>
        <v>12919.7</v>
      </c>
      <c r="J83" s="22">
        <f t="shared" si="20"/>
        <v>25974</v>
      </c>
      <c r="K83" s="22">
        <f t="shared" si="20"/>
        <v>77820.399999999994</v>
      </c>
      <c r="L83" s="22">
        <f t="shared" si="20"/>
        <v>100122.59999999998</v>
      </c>
      <c r="M83" s="22">
        <f t="shared" si="20"/>
        <v>18812.300000000003</v>
      </c>
      <c r="N83" s="22">
        <f t="shared" si="20"/>
        <v>528.79999999999995</v>
      </c>
      <c r="O83" s="22">
        <f t="shared" si="20"/>
        <v>0</v>
      </c>
      <c r="P83" s="22">
        <f t="shared" si="20"/>
        <v>0</v>
      </c>
      <c r="Q83" s="22">
        <f t="shared" si="20"/>
        <v>22790.9</v>
      </c>
      <c r="R83" s="22">
        <f t="shared" si="20"/>
        <v>259263.69999999998</v>
      </c>
      <c r="S83" s="56"/>
    </row>
    <row r="84" spans="2:19">
      <c r="B84" s="24"/>
      <c r="C84" s="57"/>
      <c r="D84" s="58"/>
      <c r="E84" s="58"/>
      <c r="F84" s="26" t="s">
        <v>50</v>
      </c>
      <c r="G84" s="27">
        <f>SUM(G9,G14,G19,G25,G30,G35,G40,G46,G51,G56,G61,G67,G72,G78,)</f>
        <v>0</v>
      </c>
      <c r="H84" s="27">
        <f t="shared" si="20"/>
        <v>0</v>
      </c>
      <c r="I84" s="27">
        <f t="shared" si="20"/>
        <v>2433.6999999999998</v>
      </c>
      <c r="J84" s="27">
        <f t="shared" si="20"/>
        <v>3429.6</v>
      </c>
      <c r="K84" s="27">
        <f t="shared" si="20"/>
        <v>13267.3</v>
      </c>
      <c r="L84" s="27">
        <f t="shared" si="20"/>
        <v>19422.900000000001</v>
      </c>
      <c r="M84" s="27">
        <f t="shared" si="20"/>
        <v>9476.0999999999985</v>
      </c>
      <c r="N84" s="27">
        <f t="shared" si="20"/>
        <v>1351.6</v>
      </c>
      <c r="O84" s="27">
        <f t="shared" si="20"/>
        <v>0</v>
      </c>
      <c r="P84" s="27">
        <f t="shared" si="20"/>
        <v>0</v>
      </c>
      <c r="Q84" s="27">
        <f t="shared" si="20"/>
        <v>5442.4</v>
      </c>
      <c r="R84" s="27">
        <f t="shared" si="20"/>
        <v>54823.600000000006</v>
      </c>
      <c r="S84" s="59"/>
    </row>
    <row r="85" spans="2:19">
      <c r="B85" s="24"/>
      <c r="C85" s="57"/>
      <c r="D85" s="58"/>
      <c r="E85" s="58"/>
      <c r="F85" s="26" t="s">
        <v>51</v>
      </c>
      <c r="G85" s="27">
        <f>SUM(G10,G15,G20,G26,G31,G36,G41,G47,G52,G57,G62,G68,G73,G79,)</f>
        <v>0</v>
      </c>
      <c r="H85" s="27">
        <f t="shared" si="20"/>
        <v>1739</v>
      </c>
      <c r="I85" s="27">
        <f t="shared" si="20"/>
        <v>8733.4</v>
      </c>
      <c r="J85" s="27">
        <f t="shared" si="20"/>
        <v>12809</v>
      </c>
      <c r="K85" s="27">
        <f t="shared" si="20"/>
        <v>34760.199999999997</v>
      </c>
      <c r="L85" s="27">
        <f t="shared" si="20"/>
        <v>48308.5</v>
      </c>
      <c r="M85" s="27">
        <f t="shared" si="20"/>
        <v>30514.400000000001</v>
      </c>
      <c r="N85" s="27">
        <f t="shared" si="20"/>
        <v>14301.9</v>
      </c>
      <c r="O85" s="27">
        <f t="shared" si="20"/>
        <v>463</v>
      </c>
      <c r="P85" s="27">
        <f t="shared" si="20"/>
        <v>0</v>
      </c>
      <c r="Q85" s="27">
        <f t="shared" si="20"/>
        <v>0</v>
      </c>
      <c r="R85" s="27">
        <f t="shared" si="20"/>
        <v>151629.4</v>
      </c>
      <c r="S85" s="59"/>
    </row>
    <row r="86" spans="2:19">
      <c r="B86" s="24"/>
      <c r="C86" s="57"/>
      <c r="D86" s="58"/>
      <c r="E86" s="58"/>
      <c r="F86" s="26" t="s">
        <v>52</v>
      </c>
      <c r="G86" s="27">
        <f>SUM(G11,G16,G21,G27,G32,G37,G42,G48,G53,G58,G63,G69,G74,G80,)</f>
        <v>65</v>
      </c>
      <c r="H86" s="27">
        <f t="shared" si="20"/>
        <v>4585.6000000000004</v>
      </c>
      <c r="I86" s="27">
        <f t="shared" si="20"/>
        <v>19415.099999999999</v>
      </c>
      <c r="J86" s="27">
        <f t="shared" si="20"/>
        <v>47557.799999999996</v>
      </c>
      <c r="K86" s="27">
        <f t="shared" si="20"/>
        <v>122380.20000000001</v>
      </c>
      <c r="L86" s="27">
        <f t="shared" si="20"/>
        <v>173457.5</v>
      </c>
      <c r="M86" s="27">
        <f t="shared" si="20"/>
        <v>111233</v>
      </c>
      <c r="N86" s="27">
        <f t="shared" si="20"/>
        <v>71785.8</v>
      </c>
      <c r="O86" s="27">
        <f t="shared" si="20"/>
        <v>3734.7</v>
      </c>
      <c r="P86" s="27">
        <f t="shared" si="20"/>
        <v>187</v>
      </c>
      <c r="Q86" s="27">
        <f t="shared" si="20"/>
        <v>1461.5</v>
      </c>
      <c r="R86" s="27">
        <f t="shared" si="20"/>
        <v>555863.19999999995</v>
      </c>
      <c r="S86" s="59"/>
    </row>
    <row r="87" spans="2:19">
      <c r="B87" s="24"/>
      <c r="C87" s="60"/>
      <c r="D87" s="61"/>
      <c r="E87" s="61"/>
      <c r="F87" s="62"/>
      <c r="G87" s="37">
        <f>SUM(G83:G86)</f>
        <v>65</v>
      </c>
      <c r="H87" s="37">
        <f t="shared" ref="H87:R87" si="21">SUM(H83:H86)</f>
        <v>6619.6</v>
      </c>
      <c r="I87" s="37">
        <f t="shared" si="21"/>
        <v>43501.9</v>
      </c>
      <c r="J87" s="37">
        <f t="shared" si="21"/>
        <v>89770.4</v>
      </c>
      <c r="K87" s="37">
        <f t="shared" si="21"/>
        <v>248228.1</v>
      </c>
      <c r="L87" s="37">
        <f t="shared" si="21"/>
        <v>341311.5</v>
      </c>
      <c r="M87" s="37">
        <f t="shared" si="21"/>
        <v>170035.8</v>
      </c>
      <c r="N87" s="37">
        <f t="shared" si="21"/>
        <v>87968.1</v>
      </c>
      <c r="O87" s="37">
        <f t="shared" si="21"/>
        <v>4197.7</v>
      </c>
      <c r="P87" s="37">
        <f>SUM(P83:P86)</f>
        <v>187</v>
      </c>
      <c r="Q87" s="37">
        <f t="shared" si="21"/>
        <v>29694.800000000003</v>
      </c>
      <c r="R87" s="37">
        <f t="shared" si="21"/>
        <v>1021579.8999999999</v>
      </c>
      <c r="S87" s="63"/>
    </row>
    <row r="88" spans="2:19">
      <c r="B88" s="24"/>
      <c r="C88" s="64" t="s">
        <v>43</v>
      </c>
      <c r="D88" s="64"/>
      <c r="E88" s="64"/>
      <c r="F88" s="64"/>
      <c r="G88" s="37">
        <f>G23</f>
        <v>0</v>
      </c>
      <c r="H88" s="37">
        <f t="shared" ref="H88:R88" si="22">H23</f>
        <v>472</v>
      </c>
      <c r="I88" s="37">
        <f t="shared" si="22"/>
        <v>9639</v>
      </c>
      <c r="J88" s="37">
        <f t="shared" si="22"/>
        <v>20274</v>
      </c>
      <c r="K88" s="37">
        <f t="shared" si="22"/>
        <v>64310</v>
      </c>
      <c r="L88" s="37">
        <f t="shared" si="22"/>
        <v>81852</v>
      </c>
      <c r="M88" s="37">
        <f t="shared" si="22"/>
        <v>47153</v>
      </c>
      <c r="N88" s="37">
        <f t="shared" si="22"/>
        <v>18719</v>
      </c>
      <c r="O88" s="37">
        <f>O23</f>
        <v>541</v>
      </c>
      <c r="P88" s="37">
        <f>P23</f>
        <v>0</v>
      </c>
      <c r="Q88" s="37">
        <f>Q23</f>
        <v>7002</v>
      </c>
      <c r="R88" s="37">
        <f t="shared" si="22"/>
        <v>249962</v>
      </c>
      <c r="S88" s="65"/>
    </row>
    <row r="89" spans="2:19">
      <c r="B89" s="24"/>
      <c r="C89" s="64"/>
      <c r="D89" s="64"/>
      <c r="E89" s="64"/>
      <c r="F89" s="64"/>
      <c r="G89" s="66">
        <f>ROUND(G88/$R$88,3)</f>
        <v>0</v>
      </c>
      <c r="H89" s="66">
        <f t="shared" ref="H89:L89" si="23">ROUND(H88/$R$88,3)</f>
        <v>2E-3</v>
      </c>
      <c r="I89" s="66">
        <f t="shared" si="23"/>
        <v>3.9E-2</v>
      </c>
      <c r="J89" s="66">
        <f t="shared" si="23"/>
        <v>8.1000000000000003E-2</v>
      </c>
      <c r="K89" s="66">
        <f t="shared" si="23"/>
        <v>0.25700000000000001</v>
      </c>
      <c r="L89" s="66">
        <f t="shared" si="23"/>
        <v>0.32700000000000001</v>
      </c>
      <c r="M89" s="66">
        <f>ROUND(M88/$R$88,3)+0.001</f>
        <v>0.19</v>
      </c>
      <c r="N89" s="66">
        <f>ROUND(N88/$R$88,3)</f>
        <v>7.4999999999999997E-2</v>
      </c>
      <c r="O89" s="66">
        <f>ROUND(O88/$R$88,3)</f>
        <v>2E-3</v>
      </c>
      <c r="P89" s="66">
        <f>ROUND(P88/$R$88,3)</f>
        <v>0</v>
      </c>
      <c r="Q89" s="66">
        <f>ROUND(Q88/$R$88,3)</f>
        <v>2.8000000000000001E-2</v>
      </c>
      <c r="R89" s="66">
        <f>ROUND(R88/$R$88,3)</f>
        <v>1</v>
      </c>
      <c r="S89" s="67"/>
    </row>
    <row r="90" spans="2:19">
      <c r="B90" s="24"/>
      <c r="C90" s="64" t="s">
        <v>44</v>
      </c>
      <c r="D90" s="64"/>
      <c r="E90" s="64"/>
      <c r="F90" s="64"/>
      <c r="G90" s="37">
        <f>G82</f>
        <v>65</v>
      </c>
      <c r="H90" s="37">
        <f t="shared" ref="H90:R90" si="24">H82</f>
        <v>6147.5999999999995</v>
      </c>
      <c r="I90" s="37">
        <f t="shared" si="24"/>
        <v>33862.899999999994</v>
      </c>
      <c r="J90" s="37">
        <f t="shared" si="24"/>
        <v>69496.399999999994</v>
      </c>
      <c r="K90" s="37">
        <f t="shared" si="24"/>
        <v>183918.09999999998</v>
      </c>
      <c r="L90" s="37">
        <f t="shared" si="24"/>
        <v>259459.5</v>
      </c>
      <c r="M90" s="37">
        <f t="shared" si="24"/>
        <v>122882.80000000002</v>
      </c>
      <c r="N90" s="37">
        <f t="shared" si="24"/>
        <v>69249.100000000006</v>
      </c>
      <c r="O90" s="37">
        <f t="shared" si="24"/>
        <v>3656.7</v>
      </c>
      <c r="P90" s="37">
        <f t="shared" si="24"/>
        <v>187</v>
      </c>
      <c r="Q90" s="37">
        <f t="shared" si="24"/>
        <v>22692.799999999999</v>
      </c>
      <c r="R90" s="37">
        <f t="shared" si="24"/>
        <v>771617.9</v>
      </c>
      <c r="S90" s="65"/>
    </row>
    <row r="91" spans="2:19">
      <c r="B91" s="24"/>
      <c r="C91" s="64"/>
      <c r="D91" s="64"/>
      <c r="E91" s="64"/>
      <c r="F91" s="64"/>
      <c r="G91" s="66">
        <f>ROUND(G90/$R$90,3)</f>
        <v>0</v>
      </c>
      <c r="H91" s="66">
        <f t="shared" ref="H91:L91" si="25">ROUND(H90/$R$90,3)</f>
        <v>8.0000000000000002E-3</v>
      </c>
      <c r="I91" s="66">
        <f t="shared" si="25"/>
        <v>4.3999999999999997E-2</v>
      </c>
      <c r="J91" s="66">
        <f t="shared" si="25"/>
        <v>0.09</v>
      </c>
      <c r="K91" s="66">
        <f t="shared" si="25"/>
        <v>0.23799999999999999</v>
      </c>
      <c r="L91" s="66">
        <f t="shared" si="25"/>
        <v>0.33600000000000002</v>
      </c>
      <c r="M91" s="66">
        <f>ROUND(M90/$R$90,3)+0.001</f>
        <v>0.16</v>
      </c>
      <c r="N91" s="66">
        <f>ROUND(N90/$R$90,3)</f>
        <v>0.09</v>
      </c>
      <c r="O91" s="66">
        <f>ROUND(O90/$R$90,3)</f>
        <v>5.0000000000000001E-3</v>
      </c>
      <c r="P91" s="68">
        <f>ROUND(P90/$R$90,3)</f>
        <v>0</v>
      </c>
      <c r="Q91" s="66">
        <f>ROUND(Q90/$R$90,3)</f>
        <v>2.9000000000000001E-2</v>
      </c>
      <c r="R91" s="66">
        <f>ROUND(R90/$R$90,3)</f>
        <v>1</v>
      </c>
      <c r="S91" s="67"/>
    </row>
    <row r="92" spans="2:19">
      <c r="B92" s="24"/>
      <c r="C92" s="64" t="s">
        <v>45</v>
      </c>
      <c r="D92" s="64"/>
      <c r="E92" s="64"/>
      <c r="F92" s="64"/>
      <c r="G92" s="37">
        <f>SUM(G88,G90)</f>
        <v>65</v>
      </c>
      <c r="H92" s="37">
        <f t="shared" ref="H92:R92" si="26">SUM(H88,H90)</f>
        <v>6619.5999999999995</v>
      </c>
      <c r="I92" s="37">
        <f t="shared" si="26"/>
        <v>43501.899999999994</v>
      </c>
      <c r="J92" s="37">
        <f t="shared" si="26"/>
        <v>89770.4</v>
      </c>
      <c r="K92" s="37">
        <f t="shared" si="26"/>
        <v>248228.09999999998</v>
      </c>
      <c r="L92" s="37">
        <f t="shared" si="26"/>
        <v>341311.5</v>
      </c>
      <c r="M92" s="37">
        <f t="shared" si="26"/>
        <v>170035.80000000002</v>
      </c>
      <c r="N92" s="37">
        <f t="shared" si="26"/>
        <v>87968.1</v>
      </c>
      <c r="O92" s="37">
        <f t="shared" si="26"/>
        <v>4197.7</v>
      </c>
      <c r="P92" s="37">
        <f>SUM(P88,P90)</f>
        <v>187</v>
      </c>
      <c r="Q92" s="37">
        <f t="shared" si="26"/>
        <v>29694.799999999999</v>
      </c>
      <c r="R92" s="37">
        <f t="shared" si="26"/>
        <v>1021579.9</v>
      </c>
      <c r="S92" s="69"/>
    </row>
    <row r="93" spans="2:19">
      <c r="B93" s="44"/>
      <c r="C93" s="64"/>
      <c r="D93" s="64"/>
      <c r="E93" s="64"/>
      <c r="F93" s="64"/>
      <c r="G93" s="66">
        <f>ROUND(G92/$R$92,3)</f>
        <v>0</v>
      </c>
      <c r="H93" s="66">
        <f t="shared" ref="H93:L93" si="27">ROUND(H92/$R$92,3)</f>
        <v>6.0000000000000001E-3</v>
      </c>
      <c r="I93" s="66">
        <f t="shared" si="27"/>
        <v>4.2999999999999997E-2</v>
      </c>
      <c r="J93" s="66">
        <f t="shared" si="27"/>
        <v>8.7999999999999995E-2</v>
      </c>
      <c r="K93" s="66">
        <f t="shared" si="27"/>
        <v>0.24299999999999999</v>
      </c>
      <c r="L93" s="66">
        <f t="shared" si="27"/>
        <v>0.33400000000000002</v>
      </c>
      <c r="M93" s="66">
        <f>ROUND(M92/$R$92,3)+0.001</f>
        <v>0.16700000000000001</v>
      </c>
      <c r="N93" s="66">
        <f>ROUND(N92/$R$92,3)</f>
        <v>8.5999999999999993E-2</v>
      </c>
      <c r="O93" s="66">
        <f>ROUND(O92/$R$92,3)</f>
        <v>4.0000000000000001E-3</v>
      </c>
      <c r="P93" s="66">
        <f>ROUND(P92/$R$92,3)</f>
        <v>0</v>
      </c>
      <c r="Q93" s="66">
        <f>ROUND(Q92/$R$92,3)</f>
        <v>2.9000000000000001E-2</v>
      </c>
      <c r="R93" s="66">
        <f>ROUND(R92/$R$92,3)</f>
        <v>1</v>
      </c>
      <c r="S93" s="67"/>
    </row>
    <row r="94" spans="2:19" ht="17.25" customHeight="1">
      <c r="B94" s="70" t="s">
        <v>55</v>
      </c>
      <c r="C94" s="71" t="s">
        <v>56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3"/>
      <c r="Q94" s="74"/>
      <c r="R94" s="74"/>
      <c r="S94" s="75"/>
    </row>
    <row r="95" spans="2:19">
      <c r="B95" s="70" t="s">
        <v>57</v>
      </c>
      <c r="C95" s="71" t="s">
        <v>60</v>
      </c>
      <c r="D95" s="76"/>
      <c r="E95" s="76"/>
      <c r="F95" s="76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5"/>
    </row>
    <row r="96" spans="2:19">
      <c r="B96" s="70" t="s">
        <v>58</v>
      </c>
      <c r="C96" s="77" t="s">
        <v>61</v>
      </c>
    </row>
    <row r="97" spans="2:6" hidden="1">
      <c r="B97" s="78" t="s">
        <v>46</v>
      </c>
    </row>
    <row r="105" spans="2:6">
      <c r="F105" s="79"/>
    </row>
    <row r="110" spans="2:6">
      <c r="F110" s="79"/>
    </row>
    <row r="115" spans="6:6">
      <c r="F115" s="79"/>
    </row>
    <row r="120" spans="6:6">
      <c r="F120" s="79"/>
    </row>
    <row r="125" spans="6:6">
      <c r="F125" s="79"/>
    </row>
    <row r="130" spans="6:6">
      <c r="F130" s="79"/>
    </row>
    <row r="135" spans="6:6">
      <c r="F135" s="79"/>
    </row>
    <row r="140" spans="6:6">
      <c r="F140" s="79"/>
    </row>
    <row r="145" spans="6:6">
      <c r="F145" s="79"/>
    </row>
    <row r="150" spans="6:6">
      <c r="F150" s="79"/>
    </row>
    <row r="155" spans="6:6">
      <c r="F155" s="79"/>
    </row>
    <row r="160" spans="6:6">
      <c r="F160" s="79"/>
    </row>
    <row r="165" spans="6:6">
      <c r="F165" s="79"/>
    </row>
    <row r="170" spans="6:6">
      <c r="F170" s="79"/>
    </row>
  </sheetData>
  <mergeCells count="56">
    <mergeCell ref="Q3:R3"/>
    <mergeCell ref="B5:B7"/>
    <mergeCell ref="C5:C7"/>
    <mergeCell ref="D5:D7"/>
    <mergeCell ref="E5:E7"/>
    <mergeCell ref="F5:F7"/>
    <mergeCell ref="G5:Q5"/>
    <mergeCell ref="R5:R7"/>
    <mergeCell ref="P6:P7"/>
    <mergeCell ref="Q6:Q7"/>
    <mergeCell ref="S5:S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B8:B65"/>
    <mergeCell ref="C8:C23"/>
    <mergeCell ref="D8:D22"/>
    <mergeCell ref="E8:E12"/>
    <mergeCell ref="E13:E17"/>
    <mergeCell ref="E18:E22"/>
    <mergeCell ref="D23:F23"/>
    <mergeCell ref="C24:C65"/>
    <mergeCell ref="D24:D44"/>
    <mergeCell ref="E24:E28"/>
    <mergeCell ref="E29:E33"/>
    <mergeCell ref="E34:E38"/>
    <mergeCell ref="E39:E43"/>
    <mergeCell ref="E44:F44"/>
    <mergeCell ref="D45:D49"/>
    <mergeCell ref="E45:E48"/>
    <mergeCell ref="B66:B93"/>
    <mergeCell ref="C66:C82"/>
    <mergeCell ref="D66:D76"/>
    <mergeCell ref="E66:E70"/>
    <mergeCell ref="E71:E75"/>
    <mergeCell ref="C88:F89"/>
    <mergeCell ref="C90:F91"/>
    <mergeCell ref="C92:F93"/>
    <mergeCell ref="E76:F76"/>
    <mergeCell ref="D77:D81"/>
    <mergeCell ref="E77:E80"/>
    <mergeCell ref="E81:F81"/>
    <mergeCell ref="D82:F82"/>
    <mergeCell ref="C83:E87"/>
    <mergeCell ref="E49:F49"/>
    <mergeCell ref="D50:D65"/>
    <mergeCell ref="E50:E54"/>
    <mergeCell ref="E55:E59"/>
    <mergeCell ref="E60:E64"/>
    <mergeCell ref="E65:F65"/>
  </mergeCells>
  <phoneticPr fontId="3"/>
  <pageMargins left="0.35433070866141736" right="0.11811023622047245" top="0.6692913385826772" bottom="0" header="0.43307086614173229" footer="0.31496062992125984"/>
  <pageSetup paperSize="9" scale="68" orientation="portrait" r:id="rId1"/>
  <headerFooter>
    <oddHeader>&amp;L&amp;16平成27年産甘味資源作物交付金</oddHeader>
  </headerFooter>
  <rowBreaks count="1" manualBreakCount="1">
    <brk id="6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鹿⑤27</vt:lpstr>
      <vt:lpstr>鹿⑤27!Print_Area</vt:lpstr>
      <vt:lpstr>鹿⑤27!Print_Titles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endo</cp:lastModifiedBy>
  <cp:lastPrinted>2016-10-28T07:37:43Z</cp:lastPrinted>
  <dcterms:created xsi:type="dcterms:W3CDTF">2008-10-08T04:56:27Z</dcterms:created>
  <dcterms:modified xsi:type="dcterms:W3CDTF">2016-11-25T10:13:02Z</dcterms:modified>
</cp:coreProperties>
</file>