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65" yWindow="3540" windowWidth="18795" windowHeight="5370"/>
  </bookViews>
  <sheets>
    <sheet name="沖⑤27" sheetId="4" r:id="rId1"/>
  </sheets>
  <definedNames>
    <definedName name="_xlnm.Print_Area" localSheetId="0">沖⑤27!$A$1:$S$190</definedName>
    <definedName name="_xlnm.Print_Titles" localSheetId="0">沖⑤27!$5:$7</definedName>
  </definedNames>
  <calcPr calcId="125725"/>
</workbook>
</file>

<file path=xl/calcChain.xml><?xml version="1.0" encoding="utf-8"?>
<calcChain xmlns="http://schemas.openxmlformats.org/spreadsheetml/2006/main">
  <c r="H92" i="4"/>
  <c r="I92"/>
  <c r="J92"/>
  <c r="K92"/>
  <c r="L92"/>
  <c r="M92"/>
  <c r="N92"/>
  <c r="O92"/>
  <c r="O153" l="1"/>
  <c r="P153"/>
  <c r="Q153"/>
  <c r="O158"/>
  <c r="P158"/>
  <c r="Q158"/>
  <c r="O148"/>
  <c r="P148"/>
  <c r="Q148"/>
  <c r="O143"/>
  <c r="P143"/>
  <c r="Q143"/>
  <c r="O137"/>
  <c r="P137"/>
  <c r="Q137"/>
  <c r="P127"/>
  <c r="P122"/>
  <c r="G170"/>
  <c r="R21"/>
  <c r="P174"/>
  <c r="P168"/>
  <c r="P184" s="1"/>
  <c r="G172"/>
  <c r="G171"/>
  <c r="G169"/>
  <c r="G168"/>
  <c r="P180" l="1"/>
  <c r="G173"/>
  <c r="P138"/>
  <c r="P117"/>
  <c r="P178" s="1"/>
  <c r="R167" l="1"/>
  <c r="R166"/>
  <c r="R165"/>
  <c r="R164"/>
  <c r="R162"/>
  <c r="R161"/>
  <c r="R160"/>
  <c r="R159"/>
  <c r="R157"/>
  <c r="R156"/>
  <c r="R155"/>
  <c r="R154"/>
  <c r="R152"/>
  <c r="R151"/>
  <c r="R150"/>
  <c r="R149"/>
  <c r="R147"/>
  <c r="R146"/>
  <c r="R145"/>
  <c r="R144"/>
  <c r="R142"/>
  <c r="R141"/>
  <c r="R140"/>
  <c r="R139"/>
  <c r="R136"/>
  <c r="R135"/>
  <c r="R134"/>
  <c r="R133"/>
  <c r="R131"/>
  <c r="R130"/>
  <c r="R129"/>
  <c r="R128"/>
  <c r="R126"/>
  <c r="R125"/>
  <c r="R124"/>
  <c r="R123"/>
  <c r="R121"/>
  <c r="R120"/>
  <c r="R119"/>
  <c r="R118"/>
  <c r="R116"/>
  <c r="R115"/>
  <c r="R114"/>
  <c r="R113"/>
  <c r="R111"/>
  <c r="R110"/>
  <c r="R109"/>
  <c r="R108"/>
  <c r="R106"/>
  <c r="R105"/>
  <c r="R104"/>
  <c r="R103"/>
  <c r="R101"/>
  <c r="R100"/>
  <c r="R99"/>
  <c r="R98"/>
  <c r="R96"/>
  <c r="R95"/>
  <c r="R94"/>
  <c r="R93"/>
  <c r="R91"/>
  <c r="R90"/>
  <c r="R89"/>
  <c r="R88"/>
  <c r="R86"/>
  <c r="R85"/>
  <c r="R84"/>
  <c r="R83"/>
  <c r="R81"/>
  <c r="R80"/>
  <c r="R79"/>
  <c r="R78"/>
  <c r="R76"/>
  <c r="R75"/>
  <c r="R74"/>
  <c r="R73"/>
  <c r="R71"/>
  <c r="R70"/>
  <c r="R69"/>
  <c r="R68"/>
  <c r="R66"/>
  <c r="R65"/>
  <c r="R64"/>
  <c r="R63"/>
  <c r="R61"/>
  <c r="R60"/>
  <c r="R59"/>
  <c r="R58"/>
  <c r="R56"/>
  <c r="R55"/>
  <c r="R54"/>
  <c r="R53"/>
  <c r="R51"/>
  <c r="R50"/>
  <c r="R49"/>
  <c r="R48"/>
  <c r="R46"/>
  <c r="R45"/>
  <c r="R44"/>
  <c r="R43"/>
  <c r="R41"/>
  <c r="R40"/>
  <c r="R39"/>
  <c r="R38"/>
  <c r="R36"/>
  <c r="R35"/>
  <c r="R34"/>
  <c r="R33"/>
  <c r="R31"/>
  <c r="R30"/>
  <c r="R29"/>
  <c r="R28"/>
  <c r="R26"/>
  <c r="R25"/>
  <c r="R24"/>
  <c r="R23"/>
  <c r="R20"/>
  <c r="R19"/>
  <c r="R18"/>
  <c r="R16"/>
  <c r="R15"/>
  <c r="R14"/>
  <c r="R13"/>
  <c r="R11"/>
  <c r="R10"/>
  <c r="R9"/>
  <c r="R8"/>
  <c r="G184"/>
  <c r="G163"/>
  <c r="G182" s="1"/>
  <c r="G158"/>
  <c r="G153"/>
  <c r="G148"/>
  <c r="G143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P163"/>
  <c r="P182" s="1"/>
  <c r="Q172"/>
  <c r="P172"/>
  <c r="O172"/>
  <c r="N172"/>
  <c r="M172"/>
  <c r="L172"/>
  <c r="K172"/>
  <c r="J172"/>
  <c r="I172"/>
  <c r="H172"/>
  <c r="Q171"/>
  <c r="P171"/>
  <c r="O171"/>
  <c r="N171"/>
  <c r="M171"/>
  <c r="L171"/>
  <c r="K171"/>
  <c r="J171"/>
  <c r="I171"/>
  <c r="H171"/>
  <c r="Q170"/>
  <c r="P170"/>
  <c r="O170"/>
  <c r="N170"/>
  <c r="M170"/>
  <c r="L170"/>
  <c r="K170"/>
  <c r="J170"/>
  <c r="I170"/>
  <c r="H170"/>
  <c r="Q169"/>
  <c r="P169"/>
  <c r="O169"/>
  <c r="N169"/>
  <c r="M169"/>
  <c r="L169"/>
  <c r="K169"/>
  <c r="J169"/>
  <c r="I169"/>
  <c r="H169"/>
  <c r="P176"/>
  <c r="N137"/>
  <c r="M137"/>
  <c r="L137"/>
  <c r="K137"/>
  <c r="J137"/>
  <c r="I137"/>
  <c r="H137"/>
  <c r="G176" l="1"/>
  <c r="P186"/>
  <c r="G174"/>
  <c r="G180"/>
  <c r="R137"/>
  <c r="G178"/>
  <c r="G138"/>
  <c r="P173"/>
  <c r="Q168"/>
  <c r="Q184" s="1"/>
  <c r="O168"/>
  <c r="O184" s="1"/>
  <c r="N168"/>
  <c r="N184" s="1"/>
  <c r="M168"/>
  <c r="M184" s="1"/>
  <c r="L168"/>
  <c r="L184" s="1"/>
  <c r="K168"/>
  <c r="K184" s="1"/>
  <c r="J168"/>
  <c r="J184" s="1"/>
  <c r="I168"/>
  <c r="I184" s="1"/>
  <c r="H168"/>
  <c r="H184" s="1"/>
  <c r="Q163"/>
  <c r="Q182" s="1"/>
  <c r="O163"/>
  <c r="O182" s="1"/>
  <c r="N163"/>
  <c r="N182" s="1"/>
  <c r="M163"/>
  <c r="L163"/>
  <c r="L182" s="1"/>
  <c r="K163"/>
  <c r="K182" s="1"/>
  <c r="J163"/>
  <c r="J182" s="1"/>
  <c r="I163"/>
  <c r="I182" s="1"/>
  <c r="H163"/>
  <c r="H182" s="1"/>
  <c r="N158"/>
  <c r="M158"/>
  <c r="L158"/>
  <c r="K158"/>
  <c r="J158"/>
  <c r="I158"/>
  <c r="H158"/>
  <c r="N153"/>
  <c r="M153"/>
  <c r="L153"/>
  <c r="K153"/>
  <c r="J153"/>
  <c r="I153"/>
  <c r="H153"/>
  <c r="N148"/>
  <c r="M148"/>
  <c r="L148"/>
  <c r="K148"/>
  <c r="J148"/>
  <c r="I148"/>
  <c r="H148"/>
  <c r="N143"/>
  <c r="M143"/>
  <c r="L143"/>
  <c r="K143"/>
  <c r="J143"/>
  <c r="I143"/>
  <c r="H143"/>
  <c r="Q132"/>
  <c r="O132"/>
  <c r="N132"/>
  <c r="M132"/>
  <c r="K132"/>
  <c r="I132"/>
  <c r="H132"/>
  <c r="J132"/>
  <c r="Q127"/>
  <c r="N127"/>
  <c r="L127"/>
  <c r="J127"/>
  <c r="H127"/>
  <c r="O127"/>
  <c r="M127"/>
  <c r="K127"/>
  <c r="I127"/>
  <c r="Q122"/>
  <c r="O122"/>
  <c r="N122"/>
  <c r="M122"/>
  <c r="L122"/>
  <c r="J122"/>
  <c r="H122"/>
  <c r="K122"/>
  <c r="I122"/>
  <c r="O117"/>
  <c r="N117"/>
  <c r="M117"/>
  <c r="L117"/>
  <c r="K117"/>
  <c r="J117"/>
  <c r="I117"/>
  <c r="H117"/>
  <c r="Q117"/>
  <c r="Q112"/>
  <c r="O112"/>
  <c r="N112"/>
  <c r="M112"/>
  <c r="L112"/>
  <c r="K112"/>
  <c r="I112"/>
  <c r="H112"/>
  <c r="Q107"/>
  <c r="O107"/>
  <c r="I107"/>
  <c r="H107"/>
  <c r="H178" s="1"/>
  <c r="N107"/>
  <c r="M107"/>
  <c r="L107"/>
  <c r="K107"/>
  <c r="J107"/>
  <c r="Q102"/>
  <c r="O102"/>
  <c r="N102"/>
  <c r="M102"/>
  <c r="K102"/>
  <c r="J102"/>
  <c r="I102"/>
  <c r="H102"/>
  <c r="L102"/>
  <c r="Q97"/>
  <c r="O97"/>
  <c r="N97"/>
  <c r="M97"/>
  <c r="K97"/>
  <c r="J97"/>
  <c r="I97"/>
  <c r="H97"/>
  <c r="L97"/>
  <c r="Q92"/>
  <c r="Q87"/>
  <c r="O87"/>
  <c r="I87"/>
  <c r="H87"/>
  <c r="N87"/>
  <c r="M87"/>
  <c r="L87"/>
  <c r="K87"/>
  <c r="J87"/>
  <c r="Q82"/>
  <c r="O82"/>
  <c r="N82"/>
  <c r="M82"/>
  <c r="L82"/>
  <c r="K82"/>
  <c r="J82"/>
  <c r="I82"/>
  <c r="H82"/>
  <c r="Q77"/>
  <c r="O77"/>
  <c r="N77"/>
  <c r="M77"/>
  <c r="L77"/>
  <c r="K77"/>
  <c r="J77"/>
  <c r="I77"/>
  <c r="H77"/>
  <c r="Q72"/>
  <c r="O72"/>
  <c r="N72"/>
  <c r="M72"/>
  <c r="L72"/>
  <c r="K72"/>
  <c r="J72"/>
  <c r="I72"/>
  <c r="H72"/>
  <c r="Q67"/>
  <c r="O67"/>
  <c r="N67"/>
  <c r="M67"/>
  <c r="L67"/>
  <c r="K67"/>
  <c r="J67"/>
  <c r="I67"/>
  <c r="H67"/>
  <c r="Q62"/>
  <c r="O62"/>
  <c r="M62"/>
  <c r="K62"/>
  <c r="I62"/>
  <c r="H62"/>
  <c r="N62"/>
  <c r="L62"/>
  <c r="Q57"/>
  <c r="N57"/>
  <c r="L57"/>
  <c r="J57"/>
  <c r="H57"/>
  <c r="O57"/>
  <c r="M57"/>
  <c r="K57"/>
  <c r="I57"/>
  <c r="Q52"/>
  <c r="O52"/>
  <c r="N52"/>
  <c r="M52"/>
  <c r="L52"/>
  <c r="K52"/>
  <c r="J52"/>
  <c r="I52"/>
  <c r="H52"/>
  <c r="Q47"/>
  <c r="O47"/>
  <c r="N47"/>
  <c r="M47"/>
  <c r="K47"/>
  <c r="J47"/>
  <c r="I47"/>
  <c r="H47"/>
  <c r="L47"/>
  <c r="Q42"/>
  <c r="O42"/>
  <c r="N42"/>
  <c r="M42"/>
  <c r="L42"/>
  <c r="K42"/>
  <c r="J42"/>
  <c r="I42"/>
  <c r="H42"/>
  <c r="Q37"/>
  <c r="O37"/>
  <c r="M37"/>
  <c r="K37"/>
  <c r="I37"/>
  <c r="N37"/>
  <c r="L37"/>
  <c r="J37"/>
  <c r="Q32"/>
  <c r="O32"/>
  <c r="N32"/>
  <c r="L32"/>
  <c r="J32"/>
  <c r="I32"/>
  <c r="H32"/>
  <c r="K32"/>
  <c r="Q27"/>
  <c r="O27"/>
  <c r="I27"/>
  <c r="H27"/>
  <c r="M27"/>
  <c r="K27"/>
  <c r="Q22"/>
  <c r="O22"/>
  <c r="N22"/>
  <c r="M22"/>
  <c r="L22"/>
  <c r="K22"/>
  <c r="J22"/>
  <c r="I22"/>
  <c r="H22"/>
  <c r="Q17"/>
  <c r="O17"/>
  <c r="N17"/>
  <c r="M17"/>
  <c r="L17"/>
  <c r="K17"/>
  <c r="J17"/>
  <c r="I17"/>
  <c r="H17"/>
  <c r="Q12"/>
  <c r="O12"/>
  <c r="N12"/>
  <c r="M12"/>
  <c r="L12"/>
  <c r="K12"/>
  <c r="J12"/>
  <c r="I12"/>
  <c r="H12"/>
  <c r="H180" l="1"/>
  <c r="H176"/>
  <c r="I180"/>
  <c r="G186"/>
  <c r="R107"/>
  <c r="R82"/>
  <c r="R122"/>
  <c r="R127"/>
  <c r="R67"/>
  <c r="R22"/>
  <c r="R97"/>
  <c r="R117"/>
  <c r="R12"/>
  <c r="R52"/>
  <c r="R168"/>
  <c r="R184" s="1"/>
  <c r="R158"/>
  <c r="R153"/>
  <c r="R148"/>
  <c r="R92"/>
  <c r="R47"/>
  <c r="R42"/>
  <c r="R143"/>
  <c r="R102"/>
  <c r="R87"/>
  <c r="R57"/>
  <c r="R17"/>
  <c r="M182"/>
  <c r="R163"/>
  <c r="R182" s="1"/>
  <c r="R77"/>
  <c r="R72"/>
  <c r="M180"/>
  <c r="L180"/>
  <c r="Q180"/>
  <c r="K180"/>
  <c r="O180"/>
  <c r="J180"/>
  <c r="N180"/>
  <c r="R170"/>
  <c r="R169"/>
  <c r="R171"/>
  <c r="Q174"/>
  <c r="K178"/>
  <c r="M178"/>
  <c r="Q176"/>
  <c r="O178"/>
  <c r="K176"/>
  <c r="N178"/>
  <c r="Q178"/>
  <c r="O176"/>
  <c r="I176"/>
  <c r="M176"/>
  <c r="L176"/>
  <c r="I174"/>
  <c r="K174"/>
  <c r="O174"/>
  <c r="N176"/>
  <c r="I178"/>
  <c r="K138"/>
  <c r="O138"/>
  <c r="I138"/>
  <c r="H173"/>
  <c r="J173"/>
  <c r="L173"/>
  <c r="N173"/>
  <c r="Q138"/>
  <c r="I173"/>
  <c r="O173"/>
  <c r="J27"/>
  <c r="J174" s="1"/>
  <c r="L27"/>
  <c r="L174" s="1"/>
  <c r="N27"/>
  <c r="N174" s="1"/>
  <c r="H37"/>
  <c r="H138" s="1"/>
  <c r="J62"/>
  <c r="J176" s="1"/>
  <c r="J112"/>
  <c r="J178" s="1"/>
  <c r="L132"/>
  <c r="L178" s="1"/>
  <c r="Q173"/>
  <c r="K173"/>
  <c r="M173"/>
  <c r="M32"/>
  <c r="H174" l="1"/>
  <c r="H186" s="1"/>
  <c r="Q185"/>
  <c r="P185"/>
  <c r="H183"/>
  <c r="I183"/>
  <c r="J183"/>
  <c r="P183"/>
  <c r="Q183"/>
  <c r="K183"/>
  <c r="L183"/>
  <c r="G183"/>
  <c r="J186"/>
  <c r="K185"/>
  <c r="J185"/>
  <c r="I185"/>
  <c r="H185"/>
  <c r="G185"/>
  <c r="L185"/>
  <c r="R37"/>
  <c r="R27"/>
  <c r="R132"/>
  <c r="R112"/>
  <c r="R62"/>
  <c r="R176" s="1"/>
  <c r="M138"/>
  <c r="R32"/>
  <c r="M185"/>
  <c r="N185"/>
  <c r="R180"/>
  <c r="H181" s="1"/>
  <c r="R172"/>
  <c r="R173" s="1"/>
  <c r="R185"/>
  <c r="K186"/>
  <c r="Q186"/>
  <c r="O186"/>
  <c r="O185"/>
  <c r="I186"/>
  <c r="R183"/>
  <c r="M183"/>
  <c r="O183"/>
  <c r="N183"/>
  <c r="L186"/>
  <c r="N186"/>
  <c r="J138"/>
  <c r="N138"/>
  <c r="M174"/>
  <c r="L138"/>
  <c r="R178" l="1"/>
  <c r="R179" s="1"/>
  <c r="J181"/>
  <c r="L181"/>
  <c r="Q181"/>
  <c r="K181"/>
  <c r="P181"/>
  <c r="I181"/>
  <c r="G181"/>
  <c r="J177"/>
  <c r="L177"/>
  <c r="P177"/>
  <c r="K177"/>
  <c r="Q177"/>
  <c r="I177"/>
  <c r="H177"/>
  <c r="G177"/>
  <c r="R174"/>
  <c r="H175" s="1"/>
  <c r="R181"/>
  <c r="N177"/>
  <c r="O181"/>
  <c r="N181"/>
  <c r="M181"/>
  <c r="R138"/>
  <c r="M186"/>
  <c r="R177"/>
  <c r="M177"/>
  <c r="O177"/>
  <c r="L179" l="1"/>
  <c r="H179"/>
  <c r="Q179"/>
  <c r="I179"/>
  <c r="J179"/>
  <c r="K179"/>
  <c r="P179"/>
  <c r="G179"/>
  <c r="O179"/>
  <c r="N179"/>
  <c r="M179"/>
  <c r="R175"/>
  <c r="P175"/>
  <c r="Q175"/>
  <c r="G175"/>
  <c r="L175"/>
  <c r="K175"/>
  <c r="O175"/>
  <c r="I175"/>
  <c r="J175"/>
  <c r="M175"/>
  <c r="N175"/>
  <c r="R186"/>
  <c r="P187" l="1"/>
  <c r="Q187"/>
  <c r="L187"/>
  <c r="K187"/>
  <c r="J187"/>
  <c r="I187"/>
  <c r="H187"/>
  <c r="G187"/>
  <c r="R187"/>
  <c r="O187"/>
  <c r="N187"/>
  <c r="M187"/>
</calcChain>
</file>

<file path=xl/sharedStrings.xml><?xml version="1.0" encoding="utf-8"?>
<sst xmlns="http://schemas.openxmlformats.org/spreadsheetml/2006/main" count="247" uniqueCount="88">
  <si>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</si>
  <si>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</si>
  <si>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</si>
  <si>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</si>
  <si>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</si>
  <si>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</si>
  <si>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</si>
  <si>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</si>
  <si>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</si>
  <si>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</si>
  <si>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</si>
  <si>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</si>
  <si>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</si>
  <si>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</si>
  <si>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</si>
  <si>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</si>
  <si>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</si>
  <si>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</si>
  <si>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</si>
  <si>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</si>
  <si>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</si>
  <si>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</si>
  <si>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</si>
  <si>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</si>
  <si>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</si>
  <si>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</si>
  <si>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</si>
  <si>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</si>
  <si>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</si>
  <si>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</si>
  <si>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</si>
  <si>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</si>
  <si>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</si>
  <si>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</si>
  <si>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</si>
  <si>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</si>
  <si>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</si>
  <si>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</si>
  <si>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</si>
  <si>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</si>
  <si>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</si>
  <si>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</si>
  <si>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</si>
  <si>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</si>
  <si>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</si>
  <si>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</si>
  <si>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</si>
  <si>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</si>
  <si>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</si>
  <si>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</si>
  <si>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</si>
  <si>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</si>
  <si>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</si>
  <si>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</si>
  <si>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</si>
  <si>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</si>
  <si>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</si>
  <si>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</si>
  <si>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</si>
  <si>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</si>
  <si>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</si>
  <si>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</si>
  <si>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</si>
  <si>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</si>
  <si>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</si>
  <si>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</si>
  <si>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</si>
  <si>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</si>
  <si>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</si>
  <si>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</si>
  <si>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</si>
  <si>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</si>
  <si>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</si>
  <si>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</si>
  <si>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</si>
  <si>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</si>
  <si>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</si>
  <si>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</si>
  <si>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（交付決定ベース）</t>
    <rPh sb="1" eb="3">
      <t>コウフ</t>
    </rPh>
    <rPh sb="3" eb="5">
      <t>ケッテイ</t>
    </rPh>
    <phoneticPr fontId="3"/>
  </si>
  <si>
    <t>現在</t>
    <rPh sb="0" eb="2">
      <t>ゲンザイ</t>
    </rPh>
    <phoneticPr fontId="3"/>
  </si>
  <si>
    <t>（注１）</t>
    <rPh sb="1" eb="2">
      <t>チュウ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</si>
  <si>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</si>
  <si>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</si>
  <si>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</si>
  <si>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</si>
  <si>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</si>
  <si>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（単位：a）</t>
    <rPh sb="1" eb="3">
      <t>タンイ</t>
    </rPh>
    <phoneticPr fontId="3"/>
  </si>
  <si>
    <t>（５）市町村別　要件区分別　年齢層・法人別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シュウカク</t>
    </rPh>
    <rPh sb="24" eb="26">
      <t>メンセキ</t>
    </rPh>
    <phoneticPr fontId="1"/>
  </si>
</sst>
</file>

<file path=xl/styles.xml><?xml version="1.0" encoding="utf-8"?>
<styleSheet xmlns="http://schemas.openxmlformats.org/spreadsheetml/2006/main">
  <numFmts count="6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  <numFmt numFmtId="180" formatCode="#,##0.0;[Red]\-#,##0.0"/>
    <numFmt numFmtId="181" formatCode="#,##0.0;&quot;△ &quot;#,##0.0"/>
  </numFmts>
  <fonts count="18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2" borderId="0" xfId="0" applyFont="1" applyFill="1">
      <alignment vertical="center"/>
    </xf>
    <xf numFmtId="49" fontId="10" fillId="2" borderId="0" xfId="1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horizontal="right"/>
    </xf>
    <xf numFmtId="176" fontId="12" fillId="2" borderId="0" xfId="1" applyNumberFormat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vertical="center"/>
    </xf>
    <xf numFmtId="179" fontId="13" fillId="2" borderId="0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distributed" textRotation="255" justifyLastLine="1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/>
    </xf>
    <xf numFmtId="180" fontId="4" fillId="2" borderId="9" xfId="2" applyNumberFormat="1" applyFont="1" applyFill="1" applyBorder="1" applyAlignment="1">
      <alignment horizontal="right" vertical="center"/>
    </xf>
    <xf numFmtId="180" fontId="4" fillId="2" borderId="9" xfId="2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0" fontId="6" fillId="2" borderId="6" xfId="0" applyFont="1" applyFill="1" applyBorder="1" applyAlignment="1">
      <alignment horizontal="center" vertical="distributed" textRotation="255" justifyLastLine="1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/>
    </xf>
    <xf numFmtId="180" fontId="4" fillId="2" borderId="11" xfId="2" applyNumberFormat="1" applyFont="1" applyFill="1" applyBorder="1" applyAlignment="1">
      <alignment horizontal="right" vertical="center"/>
    </xf>
    <xf numFmtId="180" fontId="4" fillId="2" borderId="11" xfId="2" applyNumberFormat="1" applyFont="1" applyFill="1" applyBorder="1">
      <alignment vertical="center"/>
    </xf>
    <xf numFmtId="177" fontId="4" fillId="2" borderId="1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/>
    </xf>
    <xf numFmtId="180" fontId="4" fillId="2" borderId="2" xfId="2" applyNumberFormat="1" applyFont="1" applyFill="1" applyBorder="1" applyAlignment="1">
      <alignment horizontal="right" vertical="center"/>
    </xf>
    <xf numFmtId="180" fontId="4" fillId="2" borderId="2" xfId="2" applyNumberFormat="1" applyFont="1" applyFill="1" applyBorder="1">
      <alignment vertical="center"/>
    </xf>
    <xf numFmtId="177" fontId="4" fillId="2" borderId="2" xfId="0" applyNumberFormat="1" applyFont="1" applyFill="1" applyBorder="1">
      <alignment vertical="center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wrapText="1"/>
    </xf>
    <xf numFmtId="180" fontId="17" fillId="2" borderId="0" xfId="2" applyNumberFormat="1" applyFont="1" applyFill="1">
      <alignment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4" fillId="2" borderId="3" xfId="0" applyNumberFormat="1" applyFont="1" applyFill="1" applyBorder="1">
      <alignment vertical="center"/>
    </xf>
    <xf numFmtId="181" fontId="4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178" fontId="8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2" borderId="7" xfId="0" applyFont="1" applyFill="1" applyBorder="1" applyAlignment="1">
      <alignment horizontal="center" vertical="distributed" textRotation="255" justifyLastLine="1"/>
    </xf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</cellXfs>
  <cellStyles count="3">
    <cellStyle name="桁区切り" xfId="2" builtinId="6"/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90"/>
  <sheetViews>
    <sheetView showZeros="0" tabSelected="1" view="pageBreakPreview" zoomScaleNormal="100" zoomScaleSheetLayoutView="100" zoomScalePageLayoutView="75" workbookViewId="0">
      <selection activeCell="C2" sqref="C2"/>
    </sheetView>
  </sheetViews>
  <sheetFormatPr defaultRowHeight="17.25"/>
  <cols>
    <col min="1" max="1" width="1.85546875" style="1" customWidth="1"/>
    <col min="2" max="5" width="6.7109375" style="1" customWidth="1"/>
    <col min="6" max="7" width="8" style="1" customWidth="1"/>
    <col min="8" max="8" width="7.85546875" style="1" customWidth="1"/>
    <col min="9" max="9" width="11" style="1" bestFit="1" customWidth="1"/>
    <col min="10" max="10" width="10.7109375" style="1" customWidth="1"/>
    <col min="11" max="11" width="12.28515625" style="1" customWidth="1"/>
    <col min="12" max="12" width="12" style="1" bestFit="1" customWidth="1"/>
    <col min="13" max="13" width="11.140625" style="1" customWidth="1"/>
    <col min="14" max="14" width="10.7109375" style="1" customWidth="1"/>
    <col min="15" max="16" width="7.85546875" style="1" customWidth="1"/>
    <col min="17" max="17" width="9.42578125" style="1" customWidth="1"/>
    <col min="18" max="18" width="13.7109375" style="1" customWidth="1"/>
    <col min="19" max="19" width="7.140625" style="1" customWidth="1"/>
    <col min="20" max="16384" width="9.140625" style="1"/>
  </cols>
  <sheetData>
    <row r="1" spans="2:19">
      <c r="B1" s="1" t="s">
        <v>87</v>
      </c>
    </row>
    <row r="2" spans="2:19">
      <c r="Q2" s="2"/>
      <c r="R2" s="3" t="s">
        <v>78</v>
      </c>
      <c r="S2" s="2"/>
    </row>
    <row r="3" spans="2:19">
      <c r="Q3" s="4">
        <v>42643</v>
      </c>
      <c r="R3" s="4"/>
      <c r="S3" s="5" t="s">
        <v>79</v>
      </c>
    </row>
    <row r="4" spans="2:19">
      <c r="R4" s="6" t="s">
        <v>86</v>
      </c>
    </row>
    <row r="5" spans="2:19">
      <c r="B5" s="7" t="s">
        <v>0</v>
      </c>
      <c r="C5" s="7" t="s">
        <v>1</v>
      </c>
      <c r="D5" s="7" t="s">
        <v>2</v>
      </c>
      <c r="E5" s="7" t="s">
        <v>3</v>
      </c>
      <c r="F5" s="8" t="s">
        <v>4</v>
      </c>
      <c r="G5" s="9" t="s">
        <v>77</v>
      </c>
      <c r="H5" s="10"/>
      <c r="I5" s="10"/>
      <c r="J5" s="10"/>
      <c r="K5" s="10"/>
      <c r="L5" s="10"/>
      <c r="M5" s="10"/>
      <c r="N5" s="10"/>
      <c r="O5" s="10"/>
      <c r="P5" s="10"/>
      <c r="Q5" s="11"/>
      <c r="R5" s="12" t="s">
        <v>5</v>
      </c>
      <c r="S5" s="12" t="s">
        <v>6</v>
      </c>
    </row>
    <row r="6" spans="2:19">
      <c r="B6" s="7"/>
      <c r="C6" s="7"/>
      <c r="D6" s="7"/>
      <c r="E6" s="7"/>
      <c r="F6" s="13"/>
      <c r="G6" s="14" t="s">
        <v>74</v>
      </c>
      <c r="H6" s="14" t="s">
        <v>64</v>
      </c>
      <c r="I6" s="14" t="s">
        <v>65</v>
      </c>
      <c r="J6" s="14" t="s">
        <v>66</v>
      </c>
      <c r="K6" s="14" t="s">
        <v>67</v>
      </c>
      <c r="L6" s="14" t="s">
        <v>68</v>
      </c>
      <c r="M6" s="14" t="s">
        <v>69</v>
      </c>
      <c r="N6" s="14" t="s">
        <v>70</v>
      </c>
      <c r="O6" s="14" t="s">
        <v>71</v>
      </c>
      <c r="P6" s="15" t="s">
        <v>73</v>
      </c>
      <c r="Q6" s="12" t="s">
        <v>72</v>
      </c>
      <c r="R6" s="12"/>
      <c r="S6" s="12"/>
    </row>
    <row r="7" spans="2:19">
      <c r="B7" s="7"/>
      <c r="C7" s="7"/>
      <c r="D7" s="7"/>
      <c r="E7" s="7"/>
      <c r="F7" s="16"/>
      <c r="G7" s="12"/>
      <c r="H7" s="12"/>
      <c r="I7" s="12"/>
      <c r="J7" s="12"/>
      <c r="K7" s="12"/>
      <c r="L7" s="12"/>
      <c r="M7" s="12"/>
      <c r="N7" s="12"/>
      <c r="O7" s="12"/>
      <c r="P7" s="17"/>
      <c r="Q7" s="12"/>
      <c r="R7" s="12"/>
      <c r="S7" s="12"/>
    </row>
    <row r="8" spans="2:19" ht="17.25" customHeight="1">
      <c r="B8" s="18" t="s">
        <v>12</v>
      </c>
      <c r="C8" s="19" t="s">
        <v>10</v>
      </c>
      <c r="D8" s="19" t="s">
        <v>11</v>
      </c>
      <c r="E8" s="20" t="s">
        <v>13</v>
      </c>
      <c r="F8" s="21" t="s">
        <v>75</v>
      </c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f>SUM(G8:Q8)</f>
        <v>0</v>
      </c>
      <c r="S8" s="24"/>
    </row>
    <row r="9" spans="2:19">
      <c r="B9" s="25"/>
      <c r="C9" s="26"/>
      <c r="D9" s="26"/>
      <c r="E9" s="27"/>
      <c r="F9" s="28" t="s">
        <v>7</v>
      </c>
      <c r="G9" s="29"/>
      <c r="H9" s="30"/>
      <c r="I9" s="30"/>
      <c r="J9" s="30">
        <v>202.7</v>
      </c>
      <c r="K9" s="30">
        <v>1076.4000000000001</v>
      </c>
      <c r="L9" s="30">
        <v>3303.4</v>
      </c>
      <c r="M9" s="30">
        <v>1236.6999999999998</v>
      </c>
      <c r="N9" s="30">
        <v>241.7</v>
      </c>
      <c r="O9" s="30"/>
      <c r="P9" s="30"/>
      <c r="Q9" s="30"/>
      <c r="R9" s="30">
        <f t="shared" ref="R9:R72" si="0">SUM(G9:Q9)</f>
        <v>6060.9</v>
      </c>
      <c r="S9" s="31"/>
    </row>
    <row r="10" spans="2:19">
      <c r="B10" s="25"/>
      <c r="C10" s="26"/>
      <c r="D10" s="26"/>
      <c r="E10" s="27"/>
      <c r="F10" s="28" t="s">
        <v>8</v>
      </c>
      <c r="G10" s="29"/>
      <c r="H10" s="30"/>
      <c r="I10" s="30">
        <v>7.1</v>
      </c>
      <c r="J10" s="30">
        <v>159.6</v>
      </c>
      <c r="K10" s="30">
        <v>521.9</v>
      </c>
      <c r="L10" s="30">
        <v>596.69999999999993</v>
      </c>
      <c r="M10" s="30">
        <v>549.69999999999993</v>
      </c>
      <c r="N10" s="30">
        <v>697.29999999999984</v>
      </c>
      <c r="O10" s="30"/>
      <c r="P10" s="30"/>
      <c r="Q10" s="30">
        <v>66.099999999999994</v>
      </c>
      <c r="R10" s="30">
        <f t="shared" si="0"/>
        <v>2598.3999999999992</v>
      </c>
      <c r="S10" s="31"/>
    </row>
    <row r="11" spans="2:19">
      <c r="B11" s="25"/>
      <c r="C11" s="26"/>
      <c r="D11" s="26"/>
      <c r="E11" s="27"/>
      <c r="F11" s="28" t="s">
        <v>76</v>
      </c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>
        <f t="shared" si="0"/>
        <v>0</v>
      </c>
      <c r="S11" s="31"/>
    </row>
    <row r="12" spans="2:19">
      <c r="B12" s="25"/>
      <c r="C12" s="26"/>
      <c r="D12" s="26"/>
      <c r="E12" s="32"/>
      <c r="F12" s="33" t="s">
        <v>9</v>
      </c>
      <c r="G12" s="34">
        <f t="shared" ref="G12:Q12" si="1">SUM(G8:G11)</f>
        <v>0</v>
      </c>
      <c r="H12" s="35">
        <f t="shared" si="1"/>
        <v>0</v>
      </c>
      <c r="I12" s="35">
        <f t="shared" si="1"/>
        <v>7.1</v>
      </c>
      <c r="J12" s="35">
        <f t="shared" si="1"/>
        <v>362.29999999999995</v>
      </c>
      <c r="K12" s="35">
        <f t="shared" si="1"/>
        <v>1598.3000000000002</v>
      </c>
      <c r="L12" s="35">
        <f t="shared" si="1"/>
        <v>3900.1</v>
      </c>
      <c r="M12" s="35">
        <f t="shared" si="1"/>
        <v>1786.3999999999996</v>
      </c>
      <c r="N12" s="35">
        <f t="shared" si="1"/>
        <v>938.99999999999977</v>
      </c>
      <c r="O12" s="35">
        <f t="shared" si="1"/>
        <v>0</v>
      </c>
      <c r="P12" s="35"/>
      <c r="Q12" s="35">
        <f t="shared" si="1"/>
        <v>66.099999999999994</v>
      </c>
      <c r="R12" s="35">
        <f t="shared" si="0"/>
        <v>8659.2999999999993</v>
      </c>
      <c r="S12" s="36"/>
    </row>
    <row r="13" spans="2:19">
      <c r="B13" s="25"/>
      <c r="C13" s="26"/>
      <c r="D13" s="26"/>
      <c r="E13" s="20" t="s">
        <v>14</v>
      </c>
      <c r="F13" s="21" t="s">
        <v>75</v>
      </c>
      <c r="G13" s="22"/>
      <c r="H13" s="23"/>
      <c r="I13" s="23">
        <v>527.70000000000005</v>
      </c>
      <c r="J13" s="23">
        <v>320.2</v>
      </c>
      <c r="K13" s="23"/>
      <c r="L13" s="23"/>
      <c r="M13" s="23"/>
      <c r="N13" s="23"/>
      <c r="O13" s="23"/>
      <c r="P13" s="23"/>
      <c r="Q13" s="23"/>
      <c r="R13" s="23">
        <f t="shared" si="0"/>
        <v>847.90000000000009</v>
      </c>
      <c r="S13" s="24"/>
    </row>
    <row r="14" spans="2:19">
      <c r="B14" s="25"/>
      <c r="C14" s="26"/>
      <c r="D14" s="26"/>
      <c r="E14" s="27"/>
      <c r="F14" s="28" t="s">
        <v>7</v>
      </c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>
        <f t="shared" si="0"/>
        <v>0</v>
      </c>
      <c r="S14" s="31"/>
    </row>
    <row r="15" spans="2:19">
      <c r="B15" s="25"/>
      <c r="C15" s="26"/>
      <c r="D15" s="26"/>
      <c r="E15" s="27"/>
      <c r="F15" s="28" t="s">
        <v>8</v>
      </c>
      <c r="G15" s="29"/>
      <c r="H15" s="30"/>
      <c r="I15" s="30"/>
      <c r="J15" s="30"/>
      <c r="K15" s="30"/>
      <c r="L15" s="30">
        <v>66.099999999999994</v>
      </c>
      <c r="M15" s="30"/>
      <c r="N15" s="30"/>
      <c r="O15" s="30"/>
      <c r="P15" s="30"/>
      <c r="Q15" s="30"/>
      <c r="R15" s="30">
        <f t="shared" si="0"/>
        <v>66.099999999999994</v>
      </c>
      <c r="S15" s="31"/>
    </row>
    <row r="16" spans="2:19">
      <c r="B16" s="25"/>
      <c r="C16" s="26"/>
      <c r="D16" s="26"/>
      <c r="E16" s="27"/>
      <c r="F16" s="28" t="s">
        <v>76</v>
      </c>
      <c r="G16" s="29"/>
      <c r="H16" s="30"/>
      <c r="I16" s="30"/>
      <c r="J16" s="30">
        <v>285.3</v>
      </c>
      <c r="K16" s="30">
        <v>92.199999999999989</v>
      </c>
      <c r="L16" s="30">
        <v>983.1</v>
      </c>
      <c r="M16" s="30">
        <v>174.9</v>
      </c>
      <c r="N16" s="30">
        <v>18.100000000000001</v>
      </c>
      <c r="O16" s="30"/>
      <c r="P16" s="30"/>
      <c r="Q16" s="30"/>
      <c r="R16" s="30">
        <f t="shared" si="0"/>
        <v>1553.6</v>
      </c>
      <c r="S16" s="31"/>
    </row>
    <row r="17" spans="2:19">
      <c r="B17" s="25"/>
      <c r="C17" s="26"/>
      <c r="D17" s="26"/>
      <c r="E17" s="32"/>
      <c r="F17" s="33" t="s">
        <v>9</v>
      </c>
      <c r="G17" s="34">
        <f t="shared" ref="G17:Q17" si="2">SUM(G13:G16)</f>
        <v>0</v>
      </c>
      <c r="H17" s="35">
        <f t="shared" si="2"/>
        <v>0</v>
      </c>
      <c r="I17" s="35">
        <f t="shared" si="2"/>
        <v>527.70000000000005</v>
      </c>
      <c r="J17" s="35">
        <f t="shared" si="2"/>
        <v>605.5</v>
      </c>
      <c r="K17" s="35">
        <f t="shared" si="2"/>
        <v>92.199999999999989</v>
      </c>
      <c r="L17" s="35">
        <f t="shared" si="2"/>
        <v>1049.2</v>
      </c>
      <c r="M17" s="35">
        <f t="shared" si="2"/>
        <v>174.9</v>
      </c>
      <c r="N17" s="35">
        <f t="shared" si="2"/>
        <v>18.100000000000001</v>
      </c>
      <c r="O17" s="35">
        <f t="shared" si="2"/>
        <v>0</v>
      </c>
      <c r="P17" s="35"/>
      <c r="Q17" s="35">
        <f t="shared" si="2"/>
        <v>0</v>
      </c>
      <c r="R17" s="35">
        <f t="shared" si="0"/>
        <v>2467.6000000000004</v>
      </c>
      <c r="S17" s="36"/>
    </row>
    <row r="18" spans="2:19">
      <c r="B18" s="25"/>
      <c r="C18" s="26"/>
      <c r="D18" s="26"/>
      <c r="E18" s="20" t="s">
        <v>15</v>
      </c>
      <c r="F18" s="21" t="s">
        <v>75</v>
      </c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f t="shared" si="0"/>
        <v>0</v>
      </c>
      <c r="S18" s="24"/>
    </row>
    <row r="19" spans="2:19">
      <c r="B19" s="25"/>
      <c r="C19" s="26"/>
      <c r="D19" s="26"/>
      <c r="E19" s="27"/>
      <c r="F19" s="28" t="s">
        <v>7</v>
      </c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>
        <f t="shared" si="0"/>
        <v>0</v>
      </c>
      <c r="S19" s="31"/>
    </row>
    <row r="20" spans="2:19">
      <c r="B20" s="25"/>
      <c r="C20" s="26"/>
      <c r="D20" s="26"/>
      <c r="E20" s="27"/>
      <c r="F20" s="28" t="s">
        <v>8</v>
      </c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>
        <f t="shared" si="0"/>
        <v>0</v>
      </c>
      <c r="S20" s="31"/>
    </row>
    <row r="21" spans="2:19">
      <c r="B21" s="25"/>
      <c r="C21" s="26"/>
      <c r="D21" s="26"/>
      <c r="E21" s="27"/>
      <c r="F21" s="28" t="s">
        <v>76</v>
      </c>
      <c r="G21" s="29"/>
      <c r="H21" s="30"/>
      <c r="I21" s="30"/>
      <c r="J21" s="30"/>
      <c r="K21" s="30">
        <v>704.5</v>
      </c>
      <c r="L21" s="30">
        <v>88.9</v>
      </c>
      <c r="M21" s="30"/>
      <c r="N21" s="30">
        <v>59.4</v>
      </c>
      <c r="O21" s="30"/>
      <c r="P21" s="30"/>
      <c r="Q21" s="30">
        <v>305.39999999999998</v>
      </c>
      <c r="R21" s="30">
        <f>SUM(G21:Q21)</f>
        <v>1158.1999999999998</v>
      </c>
      <c r="S21" s="31"/>
    </row>
    <row r="22" spans="2:19">
      <c r="B22" s="25"/>
      <c r="C22" s="26"/>
      <c r="D22" s="26"/>
      <c r="E22" s="32"/>
      <c r="F22" s="33" t="s">
        <v>9</v>
      </c>
      <c r="G22" s="34">
        <f t="shared" ref="G22:Q22" si="3">SUM(G18:G21)</f>
        <v>0</v>
      </c>
      <c r="H22" s="35">
        <f t="shared" si="3"/>
        <v>0</v>
      </c>
      <c r="I22" s="35">
        <f t="shared" si="3"/>
        <v>0</v>
      </c>
      <c r="J22" s="35">
        <f t="shared" si="3"/>
        <v>0</v>
      </c>
      <c r="K22" s="35">
        <f t="shared" si="3"/>
        <v>704.5</v>
      </c>
      <c r="L22" s="35">
        <f t="shared" si="3"/>
        <v>88.9</v>
      </c>
      <c r="M22" s="35">
        <f t="shared" si="3"/>
        <v>0</v>
      </c>
      <c r="N22" s="35">
        <f t="shared" si="3"/>
        <v>59.4</v>
      </c>
      <c r="O22" s="35">
        <f t="shared" si="3"/>
        <v>0</v>
      </c>
      <c r="P22" s="35"/>
      <c r="Q22" s="35">
        <f t="shared" si="3"/>
        <v>305.39999999999998</v>
      </c>
      <c r="R22" s="35">
        <f t="shared" si="0"/>
        <v>1158.1999999999998</v>
      </c>
      <c r="S22" s="36"/>
    </row>
    <row r="23" spans="2:19">
      <c r="B23" s="25"/>
      <c r="C23" s="26"/>
      <c r="D23" s="26"/>
      <c r="E23" s="20" t="s">
        <v>16</v>
      </c>
      <c r="F23" s="21" t="s">
        <v>75</v>
      </c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 t="shared" si="0"/>
        <v>0</v>
      </c>
      <c r="S23" s="24"/>
    </row>
    <row r="24" spans="2:19">
      <c r="B24" s="25"/>
      <c r="C24" s="26"/>
      <c r="D24" s="26"/>
      <c r="E24" s="27"/>
      <c r="F24" s="28" t="s">
        <v>7</v>
      </c>
      <c r="G24" s="29"/>
      <c r="H24" s="30"/>
      <c r="I24" s="30">
        <v>147.19999999999999</v>
      </c>
      <c r="J24" s="30"/>
      <c r="K24" s="30">
        <v>351.20000000000005</v>
      </c>
      <c r="L24" s="30">
        <v>2759.6</v>
      </c>
      <c r="M24" s="30">
        <v>1610</v>
      </c>
      <c r="N24" s="30">
        <v>914.30000000000007</v>
      </c>
      <c r="O24" s="30"/>
      <c r="P24" s="30"/>
      <c r="Q24" s="30">
        <v>118.5</v>
      </c>
      <c r="R24" s="30">
        <f t="shared" si="0"/>
        <v>5900.8</v>
      </c>
      <c r="S24" s="31"/>
    </row>
    <row r="25" spans="2:19">
      <c r="B25" s="25"/>
      <c r="C25" s="26"/>
      <c r="D25" s="26"/>
      <c r="E25" s="27"/>
      <c r="F25" s="28" t="s">
        <v>8</v>
      </c>
      <c r="G25" s="29"/>
      <c r="H25" s="30"/>
      <c r="I25" s="30"/>
      <c r="J25" s="30"/>
      <c r="K25" s="30">
        <v>67.2</v>
      </c>
      <c r="L25" s="30">
        <v>33</v>
      </c>
      <c r="M25" s="30"/>
      <c r="N25" s="30"/>
      <c r="O25" s="30"/>
      <c r="P25" s="30"/>
      <c r="Q25" s="30"/>
      <c r="R25" s="30">
        <f t="shared" si="0"/>
        <v>100.2</v>
      </c>
      <c r="S25" s="31"/>
    </row>
    <row r="26" spans="2:19">
      <c r="B26" s="25"/>
      <c r="C26" s="26"/>
      <c r="D26" s="26"/>
      <c r="E26" s="27"/>
      <c r="F26" s="28" t="s">
        <v>76</v>
      </c>
      <c r="G26" s="29"/>
      <c r="H26" s="30">
        <v>29</v>
      </c>
      <c r="I26" s="30">
        <v>87.2</v>
      </c>
      <c r="J26" s="30">
        <v>611.49999999999989</v>
      </c>
      <c r="K26" s="30">
        <v>1461.5999999999997</v>
      </c>
      <c r="L26" s="30">
        <v>2389.1000000000004</v>
      </c>
      <c r="M26" s="30">
        <v>1314.1000000000001</v>
      </c>
      <c r="N26" s="30">
        <v>1143.9000000000001</v>
      </c>
      <c r="O26" s="30"/>
      <c r="P26" s="30"/>
      <c r="Q26" s="30"/>
      <c r="R26" s="30">
        <f t="shared" si="0"/>
        <v>7036.4</v>
      </c>
      <c r="S26" s="31"/>
    </row>
    <row r="27" spans="2:19">
      <c r="B27" s="25"/>
      <c r="C27" s="26"/>
      <c r="D27" s="26"/>
      <c r="E27" s="32"/>
      <c r="F27" s="33" t="s">
        <v>9</v>
      </c>
      <c r="G27" s="34">
        <f t="shared" ref="G27:Q27" si="4">SUM(G23:G26)</f>
        <v>0</v>
      </c>
      <c r="H27" s="35">
        <f t="shared" si="4"/>
        <v>29</v>
      </c>
      <c r="I27" s="35">
        <f t="shared" si="4"/>
        <v>234.39999999999998</v>
      </c>
      <c r="J27" s="35">
        <f t="shared" si="4"/>
        <v>611.49999999999989</v>
      </c>
      <c r="K27" s="35">
        <f t="shared" si="4"/>
        <v>1879.9999999999998</v>
      </c>
      <c r="L27" s="35">
        <f t="shared" si="4"/>
        <v>5181.7000000000007</v>
      </c>
      <c r="M27" s="35">
        <f t="shared" si="4"/>
        <v>2924.1000000000004</v>
      </c>
      <c r="N27" s="35">
        <f t="shared" si="4"/>
        <v>2058.2000000000003</v>
      </c>
      <c r="O27" s="35">
        <f t="shared" si="4"/>
        <v>0</v>
      </c>
      <c r="P27" s="35"/>
      <c r="Q27" s="35">
        <f t="shared" si="4"/>
        <v>118.5</v>
      </c>
      <c r="R27" s="35">
        <f t="shared" si="0"/>
        <v>13037.400000000001</v>
      </c>
      <c r="S27" s="36"/>
    </row>
    <row r="28" spans="2:19">
      <c r="B28" s="25"/>
      <c r="C28" s="26"/>
      <c r="D28" s="26"/>
      <c r="E28" s="20" t="s">
        <v>17</v>
      </c>
      <c r="F28" s="21" t="s">
        <v>75</v>
      </c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f t="shared" si="0"/>
        <v>0</v>
      </c>
      <c r="S28" s="24"/>
    </row>
    <row r="29" spans="2:19">
      <c r="B29" s="25"/>
      <c r="C29" s="26"/>
      <c r="D29" s="26"/>
      <c r="E29" s="27"/>
      <c r="F29" s="28" t="s">
        <v>7</v>
      </c>
      <c r="G29" s="29"/>
      <c r="H29" s="30"/>
      <c r="I29" s="30"/>
      <c r="J29" s="30">
        <v>342.6</v>
      </c>
      <c r="K29" s="30">
        <v>387.5</v>
      </c>
      <c r="L29" s="30">
        <v>1770.8</v>
      </c>
      <c r="M29" s="30">
        <v>556.4</v>
      </c>
      <c r="N29" s="30"/>
      <c r="O29" s="30"/>
      <c r="P29" s="30"/>
      <c r="Q29" s="30">
        <v>468.3</v>
      </c>
      <c r="R29" s="30">
        <f t="shared" si="0"/>
        <v>3525.6000000000004</v>
      </c>
      <c r="S29" s="31"/>
    </row>
    <row r="30" spans="2:19">
      <c r="B30" s="25"/>
      <c r="C30" s="26"/>
      <c r="D30" s="26"/>
      <c r="E30" s="27"/>
      <c r="F30" s="28" t="s">
        <v>8</v>
      </c>
      <c r="G30" s="29"/>
      <c r="H30" s="30"/>
      <c r="I30" s="30">
        <v>116.9</v>
      </c>
      <c r="J30" s="30">
        <v>250.9</v>
      </c>
      <c r="K30" s="30">
        <v>164.6</v>
      </c>
      <c r="L30" s="30">
        <v>1223.3</v>
      </c>
      <c r="M30" s="30">
        <v>952.09999999999968</v>
      </c>
      <c r="N30" s="30">
        <v>803.60000000000014</v>
      </c>
      <c r="O30" s="30">
        <v>141.69999999999999</v>
      </c>
      <c r="P30" s="30"/>
      <c r="Q30" s="30"/>
      <c r="R30" s="30">
        <f t="shared" si="0"/>
        <v>3653.0999999999995</v>
      </c>
      <c r="S30" s="31"/>
    </row>
    <row r="31" spans="2:19">
      <c r="B31" s="25"/>
      <c r="C31" s="26"/>
      <c r="D31" s="26"/>
      <c r="E31" s="27"/>
      <c r="F31" s="28" t="s">
        <v>76</v>
      </c>
      <c r="G31" s="29"/>
      <c r="H31" s="30"/>
      <c r="I31" s="30"/>
      <c r="J31" s="30"/>
      <c r="K31" s="30"/>
      <c r="L31" s="30"/>
      <c r="M31" s="30">
        <v>32.4</v>
      </c>
      <c r="N31" s="30"/>
      <c r="O31" s="30"/>
      <c r="P31" s="30"/>
      <c r="Q31" s="30"/>
      <c r="R31" s="30">
        <f t="shared" si="0"/>
        <v>32.4</v>
      </c>
      <c r="S31" s="31"/>
    </row>
    <row r="32" spans="2:19">
      <c r="B32" s="25"/>
      <c r="C32" s="26"/>
      <c r="D32" s="26"/>
      <c r="E32" s="32"/>
      <c r="F32" s="33" t="s">
        <v>9</v>
      </c>
      <c r="G32" s="34">
        <f t="shared" ref="G32:Q32" si="5">SUM(G28:G31)</f>
        <v>0</v>
      </c>
      <c r="H32" s="35">
        <f t="shared" si="5"/>
        <v>0</v>
      </c>
      <c r="I32" s="35">
        <f t="shared" si="5"/>
        <v>116.9</v>
      </c>
      <c r="J32" s="35">
        <f t="shared" si="5"/>
        <v>593.5</v>
      </c>
      <c r="K32" s="35">
        <f t="shared" si="5"/>
        <v>552.1</v>
      </c>
      <c r="L32" s="35">
        <f t="shared" si="5"/>
        <v>2994.1</v>
      </c>
      <c r="M32" s="35">
        <f t="shared" si="5"/>
        <v>1540.8999999999996</v>
      </c>
      <c r="N32" s="35">
        <f t="shared" si="5"/>
        <v>803.60000000000014</v>
      </c>
      <c r="O32" s="35">
        <f t="shared" si="5"/>
        <v>141.69999999999999</v>
      </c>
      <c r="P32" s="35"/>
      <c r="Q32" s="35">
        <f t="shared" si="5"/>
        <v>468.3</v>
      </c>
      <c r="R32" s="35">
        <f t="shared" si="0"/>
        <v>7211.1</v>
      </c>
      <c r="S32" s="36"/>
    </row>
    <row r="33" spans="2:19">
      <c r="B33" s="25"/>
      <c r="C33" s="26"/>
      <c r="D33" s="26"/>
      <c r="E33" s="20" t="s">
        <v>18</v>
      </c>
      <c r="F33" s="21" t="s">
        <v>75</v>
      </c>
      <c r="G33" s="22"/>
      <c r="H33" s="23"/>
      <c r="I33" s="23"/>
      <c r="J33" s="23"/>
      <c r="K33" s="23"/>
      <c r="L33" s="23">
        <v>264.5</v>
      </c>
      <c r="M33" s="23"/>
      <c r="N33" s="23"/>
      <c r="O33" s="23"/>
      <c r="P33" s="23"/>
      <c r="Q33" s="23"/>
      <c r="R33" s="23">
        <f t="shared" si="0"/>
        <v>264.5</v>
      </c>
      <c r="S33" s="24"/>
    </row>
    <row r="34" spans="2:19">
      <c r="B34" s="25"/>
      <c r="C34" s="26"/>
      <c r="D34" s="26"/>
      <c r="E34" s="27"/>
      <c r="F34" s="28" t="s">
        <v>7</v>
      </c>
      <c r="G34" s="29"/>
      <c r="H34" s="30"/>
      <c r="I34" s="30">
        <v>515.6</v>
      </c>
      <c r="J34" s="30">
        <v>2602.6999999999998</v>
      </c>
      <c r="K34" s="30">
        <v>3466.6999999999994</v>
      </c>
      <c r="L34" s="30">
        <v>7408.6999999999989</v>
      </c>
      <c r="M34" s="30">
        <v>3214.7999999999993</v>
      </c>
      <c r="N34" s="30">
        <v>850.6</v>
      </c>
      <c r="O34" s="30">
        <v>131.80000000000001</v>
      </c>
      <c r="P34" s="30"/>
      <c r="Q34" s="30">
        <v>833.7</v>
      </c>
      <c r="R34" s="30">
        <f t="shared" si="0"/>
        <v>19024.599999999995</v>
      </c>
      <c r="S34" s="31"/>
    </row>
    <row r="35" spans="2:19">
      <c r="B35" s="25"/>
      <c r="C35" s="26"/>
      <c r="D35" s="26"/>
      <c r="E35" s="27"/>
      <c r="F35" s="28" t="s">
        <v>8</v>
      </c>
      <c r="G35" s="29"/>
      <c r="H35" s="30">
        <v>31.8</v>
      </c>
      <c r="I35" s="30">
        <v>314.10000000000002</v>
      </c>
      <c r="J35" s="30">
        <v>968.5</v>
      </c>
      <c r="K35" s="30">
        <v>2480.2999999999997</v>
      </c>
      <c r="L35" s="30">
        <v>4854.5000000000018</v>
      </c>
      <c r="M35" s="30">
        <v>2359.6999999999998</v>
      </c>
      <c r="N35" s="30">
        <v>1291.1000000000001</v>
      </c>
      <c r="O35" s="30">
        <v>285.90000000000003</v>
      </c>
      <c r="P35" s="30"/>
      <c r="Q35" s="30"/>
      <c r="R35" s="30">
        <f t="shared" si="0"/>
        <v>12585.900000000001</v>
      </c>
      <c r="S35" s="31"/>
    </row>
    <row r="36" spans="2:19">
      <c r="B36" s="25"/>
      <c r="C36" s="26"/>
      <c r="D36" s="26"/>
      <c r="E36" s="27"/>
      <c r="F36" s="28" t="s">
        <v>76</v>
      </c>
      <c r="G36" s="29"/>
      <c r="H36" s="30"/>
      <c r="I36" s="30">
        <v>79.2</v>
      </c>
      <c r="J36" s="30">
        <v>502.59999999999997</v>
      </c>
      <c r="K36" s="30">
        <v>582.89999999999986</v>
      </c>
      <c r="L36" s="30">
        <v>3019.3</v>
      </c>
      <c r="M36" s="30">
        <v>822.19999999999993</v>
      </c>
      <c r="N36" s="30">
        <v>664.7</v>
      </c>
      <c r="O36" s="30">
        <v>26.4</v>
      </c>
      <c r="P36" s="30"/>
      <c r="Q36" s="30"/>
      <c r="R36" s="30">
        <f t="shared" si="0"/>
        <v>5697.2999999999993</v>
      </c>
      <c r="S36" s="31"/>
    </row>
    <row r="37" spans="2:19">
      <c r="B37" s="25"/>
      <c r="C37" s="26"/>
      <c r="D37" s="26"/>
      <c r="E37" s="32"/>
      <c r="F37" s="33" t="s">
        <v>9</v>
      </c>
      <c r="G37" s="34">
        <f t="shared" ref="G37:Q37" si="6">SUM(G33:G36)</f>
        <v>0</v>
      </c>
      <c r="H37" s="35">
        <f t="shared" si="6"/>
        <v>31.8</v>
      </c>
      <c r="I37" s="35">
        <f t="shared" si="6"/>
        <v>908.90000000000009</v>
      </c>
      <c r="J37" s="35">
        <f t="shared" si="6"/>
        <v>4073.7999999999997</v>
      </c>
      <c r="K37" s="35">
        <f t="shared" si="6"/>
        <v>6529.8999999999987</v>
      </c>
      <c r="L37" s="35">
        <f t="shared" si="6"/>
        <v>15547</v>
      </c>
      <c r="M37" s="35">
        <f t="shared" si="6"/>
        <v>6396.6999999999989</v>
      </c>
      <c r="N37" s="35">
        <f t="shared" si="6"/>
        <v>2806.4000000000005</v>
      </c>
      <c r="O37" s="35">
        <f t="shared" si="6"/>
        <v>444.1</v>
      </c>
      <c r="P37" s="35"/>
      <c r="Q37" s="35">
        <f t="shared" si="6"/>
        <v>833.7</v>
      </c>
      <c r="R37" s="35">
        <f t="shared" si="0"/>
        <v>37572.299999999996</v>
      </c>
      <c r="S37" s="36"/>
    </row>
    <row r="38" spans="2:19">
      <c r="B38" s="25"/>
      <c r="C38" s="26"/>
      <c r="D38" s="26"/>
      <c r="E38" s="20" t="s">
        <v>19</v>
      </c>
      <c r="F38" s="21" t="s">
        <v>75</v>
      </c>
      <c r="G38" s="22"/>
      <c r="H38" s="23"/>
      <c r="I38" s="23"/>
      <c r="J38" s="23">
        <v>370</v>
      </c>
      <c r="K38" s="23"/>
      <c r="L38" s="23"/>
      <c r="M38" s="23">
        <v>658.7</v>
      </c>
      <c r="N38" s="23"/>
      <c r="O38" s="23"/>
      <c r="P38" s="23"/>
      <c r="Q38" s="23"/>
      <c r="R38" s="23">
        <f t="shared" si="0"/>
        <v>1028.7</v>
      </c>
      <c r="S38" s="24"/>
    </row>
    <row r="39" spans="2:19">
      <c r="B39" s="25"/>
      <c r="C39" s="26"/>
      <c r="D39" s="26"/>
      <c r="E39" s="27"/>
      <c r="F39" s="28" t="s">
        <v>7</v>
      </c>
      <c r="G39" s="29"/>
      <c r="H39" s="30"/>
      <c r="I39" s="30"/>
      <c r="J39" s="30">
        <v>148.5</v>
      </c>
      <c r="K39" s="30">
        <v>796.6</v>
      </c>
      <c r="L39" s="30">
        <v>1815.3000000000002</v>
      </c>
      <c r="M39" s="30">
        <v>248.5</v>
      </c>
      <c r="N39" s="30">
        <v>106.3</v>
      </c>
      <c r="O39" s="30"/>
      <c r="P39" s="30"/>
      <c r="Q39" s="30"/>
      <c r="R39" s="30">
        <f t="shared" si="0"/>
        <v>3115.2000000000003</v>
      </c>
      <c r="S39" s="31"/>
    </row>
    <row r="40" spans="2:19">
      <c r="B40" s="25"/>
      <c r="C40" s="26"/>
      <c r="D40" s="26"/>
      <c r="E40" s="27"/>
      <c r="F40" s="28" t="s">
        <v>8</v>
      </c>
      <c r="G40" s="29"/>
      <c r="H40" s="30">
        <v>48.5</v>
      </c>
      <c r="I40" s="30">
        <v>62.9</v>
      </c>
      <c r="J40" s="30">
        <v>361.8</v>
      </c>
      <c r="K40" s="30">
        <v>479.40000000000003</v>
      </c>
      <c r="L40" s="30">
        <v>1958.3999999999999</v>
      </c>
      <c r="M40" s="30">
        <v>1080.5999999999999</v>
      </c>
      <c r="N40" s="30">
        <v>1167.8000000000002</v>
      </c>
      <c r="O40" s="30">
        <v>102.80000000000001</v>
      </c>
      <c r="P40" s="30"/>
      <c r="Q40" s="30"/>
      <c r="R40" s="30">
        <f t="shared" si="0"/>
        <v>5262.2</v>
      </c>
      <c r="S40" s="31"/>
    </row>
    <row r="41" spans="2:19">
      <c r="B41" s="25"/>
      <c r="C41" s="26"/>
      <c r="D41" s="26"/>
      <c r="E41" s="27"/>
      <c r="F41" s="28" t="s">
        <v>76</v>
      </c>
      <c r="G41" s="29"/>
      <c r="H41" s="30"/>
      <c r="I41" s="30"/>
      <c r="J41" s="30"/>
      <c r="K41" s="30"/>
      <c r="L41" s="30">
        <v>543.4</v>
      </c>
      <c r="M41" s="30"/>
      <c r="N41" s="30"/>
      <c r="O41" s="30"/>
      <c r="P41" s="30"/>
      <c r="Q41" s="30"/>
      <c r="R41" s="30">
        <f t="shared" si="0"/>
        <v>543.4</v>
      </c>
      <c r="S41" s="31"/>
    </row>
    <row r="42" spans="2:19">
      <c r="B42" s="25"/>
      <c r="C42" s="26"/>
      <c r="D42" s="26"/>
      <c r="E42" s="32"/>
      <c r="F42" s="33" t="s">
        <v>9</v>
      </c>
      <c r="G42" s="34">
        <f t="shared" ref="G42:Q42" si="7">SUM(G38:G41)</f>
        <v>0</v>
      </c>
      <c r="H42" s="35">
        <f t="shared" si="7"/>
        <v>48.5</v>
      </c>
      <c r="I42" s="35">
        <f t="shared" si="7"/>
        <v>62.9</v>
      </c>
      <c r="J42" s="35">
        <f t="shared" si="7"/>
        <v>880.3</v>
      </c>
      <c r="K42" s="35">
        <f t="shared" si="7"/>
        <v>1276</v>
      </c>
      <c r="L42" s="35">
        <f t="shared" si="7"/>
        <v>4317.0999999999995</v>
      </c>
      <c r="M42" s="35">
        <f t="shared" si="7"/>
        <v>1987.8</v>
      </c>
      <c r="N42" s="35">
        <f t="shared" si="7"/>
        <v>1274.1000000000001</v>
      </c>
      <c r="O42" s="35">
        <f t="shared" si="7"/>
        <v>102.80000000000001</v>
      </c>
      <c r="P42" s="35"/>
      <c r="Q42" s="35">
        <f t="shared" si="7"/>
        <v>0</v>
      </c>
      <c r="R42" s="35">
        <f t="shared" si="0"/>
        <v>9949.4999999999982</v>
      </c>
      <c r="S42" s="36"/>
    </row>
    <row r="43" spans="2:19">
      <c r="B43" s="25"/>
      <c r="C43" s="26"/>
      <c r="D43" s="26"/>
      <c r="E43" s="20" t="s">
        <v>20</v>
      </c>
      <c r="F43" s="21" t="s">
        <v>75</v>
      </c>
      <c r="G43" s="22"/>
      <c r="H43" s="23">
        <v>341.4</v>
      </c>
      <c r="I43" s="23"/>
      <c r="J43" s="23">
        <v>587.69999999999993</v>
      </c>
      <c r="K43" s="23">
        <v>916.50000000000011</v>
      </c>
      <c r="L43" s="23">
        <v>282.8</v>
      </c>
      <c r="M43" s="23">
        <v>153.4</v>
      </c>
      <c r="N43" s="23"/>
      <c r="O43" s="23"/>
      <c r="P43" s="23"/>
      <c r="Q43" s="23"/>
      <c r="R43" s="23">
        <f t="shared" si="0"/>
        <v>2281.8000000000002</v>
      </c>
      <c r="S43" s="24"/>
    </row>
    <row r="44" spans="2:19">
      <c r="B44" s="25"/>
      <c r="C44" s="26"/>
      <c r="D44" s="26"/>
      <c r="E44" s="27"/>
      <c r="F44" s="28" t="s">
        <v>7</v>
      </c>
      <c r="G44" s="29"/>
      <c r="H44" s="30">
        <v>184</v>
      </c>
      <c r="I44" s="30">
        <v>122.1</v>
      </c>
      <c r="J44" s="30">
        <v>126.7</v>
      </c>
      <c r="K44" s="30">
        <v>726.8</v>
      </c>
      <c r="L44" s="30">
        <v>1456.9</v>
      </c>
      <c r="M44" s="30">
        <v>1327.6</v>
      </c>
      <c r="N44" s="30">
        <v>716.4</v>
      </c>
      <c r="O44" s="30"/>
      <c r="P44" s="30"/>
      <c r="Q44" s="30"/>
      <c r="R44" s="30">
        <f t="shared" si="0"/>
        <v>4660.5</v>
      </c>
      <c r="S44" s="31"/>
    </row>
    <row r="45" spans="2:19">
      <c r="B45" s="25"/>
      <c r="C45" s="26"/>
      <c r="D45" s="26"/>
      <c r="E45" s="27"/>
      <c r="F45" s="28" t="s">
        <v>8</v>
      </c>
      <c r="G45" s="29"/>
      <c r="H45" s="30"/>
      <c r="I45" s="30">
        <v>115.5</v>
      </c>
      <c r="J45" s="30">
        <v>313.2</v>
      </c>
      <c r="K45" s="30">
        <v>846.90000000000009</v>
      </c>
      <c r="L45" s="30">
        <v>2837.1</v>
      </c>
      <c r="M45" s="30">
        <v>1537.7999999999997</v>
      </c>
      <c r="N45" s="30">
        <v>459.70000000000005</v>
      </c>
      <c r="O45" s="30">
        <v>19.8</v>
      </c>
      <c r="P45" s="30"/>
      <c r="Q45" s="30">
        <v>59.5</v>
      </c>
      <c r="R45" s="30">
        <f t="shared" si="0"/>
        <v>6189.5</v>
      </c>
      <c r="S45" s="31"/>
    </row>
    <row r="46" spans="2:19">
      <c r="B46" s="25"/>
      <c r="C46" s="26"/>
      <c r="D46" s="26"/>
      <c r="E46" s="27"/>
      <c r="F46" s="28" t="s">
        <v>76</v>
      </c>
      <c r="G46" s="29"/>
      <c r="H46" s="30"/>
      <c r="I46" s="30"/>
      <c r="J46" s="30"/>
      <c r="K46" s="30"/>
      <c r="L46" s="30">
        <v>16.5</v>
      </c>
      <c r="M46" s="30"/>
      <c r="N46" s="30"/>
      <c r="O46" s="30"/>
      <c r="P46" s="30"/>
      <c r="Q46" s="30"/>
      <c r="R46" s="30">
        <f t="shared" si="0"/>
        <v>16.5</v>
      </c>
      <c r="S46" s="31"/>
    </row>
    <row r="47" spans="2:19">
      <c r="B47" s="25"/>
      <c r="C47" s="26"/>
      <c r="D47" s="26"/>
      <c r="E47" s="32"/>
      <c r="F47" s="33" t="s">
        <v>9</v>
      </c>
      <c r="G47" s="34">
        <f t="shared" ref="G47:Q47" si="8">SUM(G43:G46)</f>
        <v>0</v>
      </c>
      <c r="H47" s="35">
        <f t="shared" si="8"/>
        <v>525.4</v>
      </c>
      <c r="I47" s="35">
        <f t="shared" si="8"/>
        <v>237.6</v>
      </c>
      <c r="J47" s="35">
        <f t="shared" si="8"/>
        <v>1027.5999999999999</v>
      </c>
      <c r="K47" s="35">
        <f t="shared" si="8"/>
        <v>2490.2000000000003</v>
      </c>
      <c r="L47" s="35">
        <f t="shared" si="8"/>
        <v>4593.3</v>
      </c>
      <c r="M47" s="35">
        <f t="shared" si="8"/>
        <v>3018.7999999999997</v>
      </c>
      <c r="N47" s="35">
        <f t="shared" si="8"/>
        <v>1176.0999999999999</v>
      </c>
      <c r="O47" s="35">
        <f t="shared" si="8"/>
        <v>19.8</v>
      </c>
      <c r="P47" s="35"/>
      <c r="Q47" s="35">
        <f t="shared" si="8"/>
        <v>59.5</v>
      </c>
      <c r="R47" s="35">
        <f t="shared" si="0"/>
        <v>13148.3</v>
      </c>
      <c r="S47" s="36"/>
    </row>
    <row r="48" spans="2:19">
      <c r="B48" s="25"/>
      <c r="C48" s="26"/>
      <c r="D48" s="26"/>
      <c r="E48" s="20" t="s">
        <v>21</v>
      </c>
      <c r="F48" s="21" t="s">
        <v>75</v>
      </c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>
        <f t="shared" si="0"/>
        <v>0</v>
      </c>
      <c r="S48" s="24"/>
    </row>
    <row r="49" spans="2:19">
      <c r="B49" s="25"/>
      <c r="C49" s="26"/>
      <c r="D49" s="26"/>
      <c r="E49" s="27"/>
      <c r="F49" s="28" t="s">
        <v>7</v>
      </c>
      <c r="G49" s="29"/>
      <c r="H49" s="30"/>
      <c r="I49" s="30"/>
      <c r="J49" s="30"/>
      <c r="K49" s="30">
        <v>235.7</v>
      </c>
      <c r="L49" s="30">
        <v>373.1</v>
      </c>
      <c r="M49" s="30"/>
      <c r="N49" s="30"/>
      <c r="O49" s="30"/>
      <c r="P49" s="30"/>
      <c r="Q49" s="30"/>
      <c r="R49" s="30">
        <f t="shared" si="0"/>
        <v>608.79999999999995</v>
      </c>
      <c r="S49" s="31"/>
    </row>
    <row r="50" spans="2:19">
      <c r="B50" s="25"/>
      <c r="C50" s="26"/>
      <c r="D50" s="26"/>
      <c r="E50" s="27"/>
      <c r="F50" s="28" t="s">
        <v>8</v>
      </c>
      <c r="G50" s="29"/>
      <c r="H50" s="30">
        <v>16.5</v>
      </c>
      <c r="I50" s="30">
        <v>13.9</v>
      </c>
      <c r="J50" s="30">
        <v>410.50000000000006</v>
      </c>
      <c r="K50" s="30">
        <v>360.9</v>
      </c>
      <c r="L50" s="30">
        <v>1014.7000000000002</v>
      </c>
      <c r="M50" s="30">
        <v>1090</v>
      </c>
      <c r="N50" s="30">
        <v>234.60000000000002</v>
      </c>
      <c r="O50" s="30">
        <v>10.199999999999999</v>
      </c>
      <c r="P50" s="30"/>
      <c r="Q50" s="30"/>
      <c r="R50" s="30">
        <f t="shared" si="0"/>
        <v>3151.2999999999997</v>
      </c>
      <c r="S50" s="31"/>
    </row>
    <row r="51" spans="2:19">
      <c r="B51" s="25"/>
      <c r="C51" s="26"/>
      <c r="D51" s="26"/>
      <c r="E51" s="27"/>
      <c r="F51" s="28" t="s">
        <v>76</v>
      </c>
      <c r="G51" s="29"/>
      <c r="H51" s="30"/>
      <c r="I51" s="30"/>
      <c r="J51" s="30"/>
      <c r="K51" s="30"/>
      <c r="L51" s="30"/>
      <c r="M51" s="30">
        <v>19.3</v>
      </c>
      <c r="N51" s="30"/>
      <c r="O51" s="30"/>
      <c r="P51" s="30"/>
      <c r="Q51" s="30"/>
      <c r="R51" s="30">
        <f t="shared" si="0"/>
        <v>19.3</v>
      </c>
      <c r="S51" s="31"/>
    </row>
    <row r="52" spans="2:19">
      <c r="B52" s="25"/>
      <c r="C52" s="37"/>
      <c r="D52" s="26"/>
      <c r="E52" s="32"/>
      <c r="F52" s="33" t="s">
        <v>9</v>
      </c>
      <c r="G52" s="34">
        <f t="shared" ref="G52:Q52" si="9">SUM(G48:G51)</f>
        <v>0</v>
      </c>
      <c r="H52" s="35">
        <f t="shared" si="9"/>
        <v>16.5</v>
      </c>
      <c r="I52" s="35">
        <f t="shared" si="9"/>
        <v>13.9</v>
      </c>
      <c r="J52" s="35">
        <f t="shared" si="9"/>
        <v>410.50000000000006</v>
      </c>
      <c r="K52" s="35">
        <f t="shared" si="9"/>
        <v>596.59999999999991</v>
      </c>
      <c r="L52" s="35">
        <f t="shared" si="9"/>
        <v>1387.8000000000002</v>
      </c>
      <c r="M52" s="35">
        <f t="shared" si="9"/>
        <v>1109.3</v>
      </c>
      <c r="N52" s="35">
        <f t="shared" si="9"/>
        <v>234.60000000000002</v>
      </c>
      <c r="O52" s="35">
        <f t="shared" si="9"/>
        <v>10.199999999999999</v>
      </c>
      <c r="P52" s="35"/>
      <c r="Q52" s="35">
        <f t="shared" si="9"/>
        <v>0</v>
      </c>
      <c r="R52" s="35">
        <f t="shared" si="0"/>
        <v>3779.4</v>
      </c>
      <c r="S52" s="36"/>
    </row>
    <row r="53" spans="2:19" ht="17.25" customHeight="1">
      <c r="B53" s="25"/>
      <c r="C53" s="19" t="s">
        <v>39</v>
      </c>
      <c r="D53" s="26"/>
      <c r="E53" s="20" t="s">
        <v>22</v>
      </c>
      <c r="F53" s="21" t="s">
        <v>75</v>
      </c>
      <c r="G53" s="22"/>
      <c r="H53" s="23"/>
      <c r="I53" s="23"/>
      <c r="J53" s="23"/>
      <c r="K53" s="23"/>
      <c r="L53" s="23">
        <v>61.7</v>
      </c>
      <c r="M53" s="23"/>
      <c r="N53" s="23"/>
      <c r="O53" s="23"/>
      <c r="P53" s="23"/>
      <c r="Q53" s="23"/>
      <c r="R53" s="23">
        <f t="shared" si="0"/>
        <v>61.7</v>
      </c>
      <c r="S53" s="24"/>
    </row>
    <row r="54" spans="2:19">
      <c r="B54" s="25"/>
      <c r="C54" s="26"/>
      <c r="D54" s="26"/>
      <c r="E54" s="27"/>
      <c r="F54" s="28" t="s">
        <v>7</v>
      </c>
      <c r="G54" s="29"/>
      <c r="H54" s="30">
        <v>240.8</v>
      </c>
      <c r="I54" s="30">
        <v>492.79999999999995</v>
      </c>
      <c r="J54" s="30">
        <v>1036.8</v>
      </c>
      <c r="K54" s="30">
        <v>1760.5000000000002</v>
      </c>
      <c r="L54" s="30">
        <v>3452.2</v>
      </c>
      <c r="M54" s="30">
        <v>1617.8</v>
      </c>
      <c r="N54" s="30">
        <v>1408.8999999999999</v>
      </c>
      <c r="O54" s="30">
        <v>128.1</v>
      </c>
      <c r="P54" s="30"/>
      <c r="Q54" s="30"/>
      <c r="R54" s="30">
        <f t="shared" si="0"/>
        <v>10137.9</v>
      </c>
      <c r="S54" s="31"/>
    </row>
    <row r="55" spans="2:19">
      <c r="B55" s="25"/>
      <c r="C55" s="26"/>
      <c r="D55" s="26"/>
      <c r="E55" s="27"/>
      <c r="F55" s="28" t="s">
        <v>8</v>
      </c>
      <c r="G55" s="29"/>
      <c r="H55" s="30">
        <v>80.7</v>
      </c>
      <c r="I55" s="30">
        <v>202.60000000000002</v>
      </c>
      <c r="J55" s="30">
        <v>711.00000000000011</v>
      </c>
      <c r="K55" s="30">
        <v>2715.3000000000006</v>
      </c>
      <c r="L55" s="30">
        <v>5728.8999999999987</v>
      </c>
      <c r="M55" s="30">
        <v>4673.8999999999996</v>
      </c>
      <c r="N55" s="30">
        <v>2610.9</v>
      </c>
      <c r="O55" s="30">
        <v>123.80000000000001</v>
      </c>
      <c r="P55" s="30"/>
      <c r="Q55" s="30"/>
      <c r="R55" s="30">
        <f t="shared" si="0"/>
        <v>16847.099999999999</v>
      </c>
      <c r="S55" s="31"/>
    </row>
    <row r="56" spans="2:19">
      <c r="B56" s="25"/>
      <c r="C56" s="26"/>
      <c r="D56" s="26"/>
      <c r="E56" s="27"/>
      <c r="F56" s="28" t="s">
        <v>76</v>
      </c>
      <c r="G56" s="29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>
        <f t="shared" si="0"/>
        <v>0</v>
      </c>
      <c r="S56" s="31"/>
    </row>
    <row r="57" spans="2:19">
      <c r="B57" s="25"/>
      <c r="C57" s="26"/>
      <c r="D57" s="26"/>
      <c r="E57" s="32"/>
      <c r="F57" s="33" t="s">
        <v>9</v>
      </c>
      <c r="G57" s="34">
        <f t="shared" ref="G57:Q57" si="10">SUM(G53:G56)</f>
        <v>0</v>
      </c>
      <c r="H57" s="35">
        <f t="shared" si="10"/>
        <v>321.5</v>
      </c>
      <c r="I57" s="35">
        <f t="shared" si="10"/>
        <v>695.4</v>
      </c>
      <c r="J57" s="35">
        <f t="shared" si="10"/>
        <v>1747.8000000000002</v>
      </c>
      <c r="K57" s="35">
        <f t="shared" si="10"/>
        <v>4475.8000000000011</v>
      </c>
      <c r="L57" s="35">
        <f t="shared" si="10"/>
        <v>9242.7999999999993</v>
      </c>
      <c r="M57" s="35">
        <f t="shared" si="10"/>
        <v>6291.7</v>
      </c>
      <c r="N57" s="35">
        <f t="shared" si="10"/>
        <v>4019.8</v>
      </c>
      <c r="O57" s="35">
        <f t="shared" si="10"/>
        <v>251.9</v>
      </c>
      <c r="P57" s="35"/>
      <c r="Q57" s="35">
        <f t="shared" si="10"/>
        <v>0</v>
      </c>
      <c r="R57" s="35">
        <f t="shared" si="0"/>
        <v>27046.700000000004</v>
      </c>
      <c r="S57" s="36"/>
    </row>
    <row r="58" spans="2:19">
      <c r="B58" s="25"/>
      <c r="C58" s="26"/>
      <c r="D58" s="26"/>
      <c r="E58" s="20" t="s">
        <v>23</v>
      </c>
      <c r="F58" s="21" t="s">
        <v>75</v>
      </c>
      <c r="G58" s="22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>
        <f t="shared" si="0"/>
        <v>0</v>
      </c>
      <c r="S58" s="24"/>
    </row>
    <row r="59" spans="2:19">
      <c r="B59" s="25"/>
      <c r="C59" s="26"/>
      <c r="D59" s="26"/>
      <c r="E59" s="27"/>
      <c r="F59" s="28" t="s">
        <v>7</v>
      </c>
      <c r="G59" s="29"/>
      <c r="H59" s="30">
        <v>164.7</v>
      </c>
      <c r="I59" s="30"/>
      <c r="J59" s="30"/>
      <c r="K59" s="30">
        <v>162.80000000000001</v>
      </c>
      <c r="L59" s="30">
        <v>622.09999999999991</v>
      </c>
      <c r="M59" s="30">
        <v>461.90000000000003</v>
      </c>
      <c r="N59" s="30"/>
      <c r="O59" s="30"/>
      <c r="P59" s="30"/>
      <c r="Q59" s="30"/>
      <c r="R59" s="30">
        <f t="shared" si="0"/>
        <v>1411.5</v>
      </c>
      <c r="S59" s="31"/>
    </row>
    <row r="60" spans="2:19">
      <c r="B60" s="25"/>
      <c r="C60" s="26"/>
      <c r="D60" s="26"/>
      <c r="E60" s="27"/>
      <c r="F60" s="28" t="s">
        <v>8</v>
      </c>
      <c r="G60" s="29"/>
      <c r="H60" s="30"/>
      <c r="I60" s="30">
        <v>80.5</v>
      </c>
      <c r="J60" s="30">
        <v>152.20000000000002</v>
      </c>
      <c r="K60" s="30">
        <v>248.7</v>
      </c>
      <c r="L60" s="30">
        <v>871.99999999999989</v>
      </c>
      <c r="M60" s="30">
        <v>494.2</v>
      </c>
      <c r="N60" s="30">
        <v>307.49999999999994</v>
      </c>
      <c r="O60" s="30">
        <v>16.899999999999999</v>
      </c>
      <c r="P60" s="30"/>
      <c r="Q60" s="30"/>
      <c r="R60" s="30">
        <f t="shared" si="0"/>
        <v>2172</v>
      </c>
      <c r="S60" s="31"/>
    </row>
    <row r="61" spans="2:19">
      <c r="B61" s="25"/>
      <c r="C61" s="26"/>
      <c r="D61" s="26"/>
      <c r="E61" s="27"/>
      <c r="F61" s="28" t="s">
        <v>76</v>
      </c>
      <c r="G61" s="29"/>
      <c r="H61" s="30"/>
      <c r="I61" s="30"/>
      <c r="J61" s="30"/>
      <c r="K61" s="30">
        <v>200</v>
      </c>
      <c r="L61" s="30">
        <v>115.1</v>
      </c>
      <c r="M61" s="30">
        <v>27.3</v>
      </c>
      <c r="N61" s="30">
        <v>15.8</v>
      </c>
      <c r="O61" s="30"/>
      <c r="P61" s="30"/>
      <c r="Q61" s="30"/>
      <c r="R61" s="30">
        <f t="shared" si="0"/>
        <v>358.20000000000005</v>
      </c>
      <c r="S61" s="31"/>
    </row>
    <row r="62" spans="2:19">
      <c r="B62" s="25"/>
      <c r="C62" s="26"/>
      <c r="D62" s="26"/>
      <c r="E62" s="32"/>
      <c r="F62" s="33" t="s">
        <v>9</v>
      </c>
      <c r="G62" s="34">
        <f t="shared" ref="G62:Q62" si="11">SUM(G58:G61)</f>
        <v>0</v>
      </c>
      <c r="H62" s="35">
        <f t="shared" si="11"/>
        <v>164.7</v>
      </c>
      <c r="I62" s="35">
        <f t="shared" si="11"/>
        <v>80.5</v>
      </c>
      <c r="J62" s="35">
        <f t="shared" si="11"/>
        <v>152.20000000000002</v>
      </c>
      <c r="K62" s="35">
        <f t="shared" si="11"/>
        <v>611.5</v>
      </c>
      <c r="L62" s="35">
        <f t="shared" si="11"/>
        <v>1609.1999999999998</v>
      </c>
      <c r="M62" s="35">
        <f t="shared" si="11"/>
        <v>983.4</v>
      </c>
      <c r="N62" s="35">
        <f t="shared" si="11"/>
        <v>323.29999999999995</v>
      </c>
      <c r="O62" s="35">
        <f t="shared" si="11"/>
        <v>16.899999999999999</v>
      </c>
      <c r="P62" s="35"/>
      <c r="Q62" s="35">
        <f t="shared" si="11"/>
        <v>0</v>
      </c>
      <c r="R62" s="35">
        <f t="shared" si="0"/>
        <v>3941.7000000000003</v>
      </c>
      <c r="S62" s="36"/>
    </row>
    <row r="63" spans="2:19">
      <c r="B63" s="25"/>
      <c r="C63" s="26"/>
      <c r="D63" s="26"/>
      <c r="E63" s="20" t="s">
        <v>24</v>
      </c>
      <c r="F63" s="21" t="s">
        <v>75</v>
      </c>
      <c r="G63" s="22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>
        <f t="shared" si="0"/>
        <v>0</v>
      </c>
      <c r="S63" s="24"/>
    </row>
    <row r="64" spans="2:19">
      <c r="B64" s="25"/>
      <c r="C64" s="26"/>
      <c r="D64" s="26"/>
      <c r="E64" s="27"/>
      <c r="F64" s="28" t="s">
        <v>7</v>
      </c>
      <c r="G64" s="29"/>
      <c r="H64" s="30"/>
      <c r="I64" s="30"/>
      <c r="J64" s="30">
        <v>133.80000000000001</v>
      </c>
      <c r="K64" s="30">
        <v>386.20000000000005</v>
      </c>
      <c r="L64" s="30">
        <v>1626.1000000000001</v>
      </c>
      <c r="M64" s="30">
        <v>1359.9</v>
      </c>
      <c r="N64" s="30">
        <v>575.29999999999995</v>
      </c>
      <c r="O64" s="30"/>
      <c r="P64" s="30"/>
      <c r="Q64" s="30">
        <v>2384.1999999999998</v>
      </c>
      <c r="R64" s="30">
        <f t="shared" si="0"/>
        <v>6465.5</v>
      </c>
      <c r="S64" s="31"/>
    </row>
    <row r="65" spans="2:19">
      <c r="B65" s="25"/>
      <c r="C65" s="26"/>
      <c r="D65" s="26"/>
      <c r="E65" s="27"/>
      <c r="F65" s="28" t="s">
        <v>8</v>
      </c>
      <c r="G65" s="29"/>
      <c r="H65" s="30">
        <v>12.3</v>
      </c>
      <c r="I65" s="30">
        <v>351.50000000000006</v>
      </c>
      <c r="J65" s="30">
        <v>304.7</v>
      </c>
      <c r="K65" s="30">
        <v>1107.1000000000001</v>
      </c>
      <c r="L65" s="30">
        <v>2758.8000000000006</v>
      </c>
      <c r="M65" s="30">
        <v>2405.2999999999993</v>
      </c>
      <c r="N65" s="30">
        <v>1491.4000000000003</v>
      </c>
      <c r="O65" s="30">
        <v>234.50000000000003</v>
      </c>
      <c r="P65" s="30"/>
      <c r="Q65" s="30"/>
      <c r="R65" s="30">
        <f t="shared" si="0"/>
        <v>8665.6</v>
      </c>
      <c r="S65" s="31"/>
    </row>
    <row r="66" spans="2:19">
      <c r="B66" s="25"/>
      <c r="C66" s="26"/>
      <c r="D66" s="26"/>
      <c r="E66" s="27"/>
      <c r="F66" s="28" t="s">
        <v>76</v>
      </c>
      <c r="G66" s="29"/>
      <c r="H66" s="30"/>
      <c r="I66" s="30"/>
      <c r="J66" s="30"/>
      <c r="K66" s="30">
        <v>278</v>
      </c>
      <c r="L66" s="30">
        <v>26.4</v>
      </c>
      <c r="M66" s="30"/>
      <c r="N66" s="30"/>
      <c r="O66" s="30"/>
      <c r="P66" s="30"/>
      <c r="Q66" s="30"/>
      <c r="R66" s="30">
        <f t="shared" si="0"/>
        <v>304.39999999999998</v>
      </c>
      <c r="S66" s="31"/>
    </row>
    <row r="67" spans="2:19">
      <c r="B67" s="25"/>
      <c r="C67" s="26"/>
      <c r="D67" s="26"/>
      <c r="E67" s="32"/>
      <c r="F67" s="33" t="s">
        <v>9</v>
      </c>
      <c r="G67" s="34">
        <f t="shared" ref="G67:Q67" si="12">SUM(G63:G66)</f>
        <v>0</v>
      </c>
      <c r="H67" s="35">
        <f t="shared" si="12"/>
        <v>12.3</v>
      </c>
      <c r="I67" s="35">
        <f t="shared" si="12"/>
        <v>351.50000000000006</v>
      </c>
      <c r="J67" s="35">
        <f t="shared" si="12"/>
        <v>438.5</v>
      </c>
      <c r="K67" s="35">
        <f t="shared" si="12"/>
        <v>1771.3000000000002</v>
      </c>
      <c r="L67" s="35">
        <f t="shared" si="12"/>
        <v>4411.3</v>
      </c>
      <c r="M67" s="35">
        <f t="shared" si="12"/>
        <v>3765.1999999999994</v>
      </c>
      <c r="N67" s="35">
        <f t="shared" si="12"/>
        <v>2066.7000000000003</v>
      </c>
      <c r="O67" s="35">
        <f t="shared" si="12"/>
        <v>234.50000000000003</v>
      </c>
      <c r="P67" s="35"/>
      <c r="Q67" s="35">
        <f t="shared" si="12"/>
        <v>2384.1999999999998</v>
      </c>
      <c r="R67" s="35">
        <f t="shared" si="0"/>
        <v>15435.5</v>
      </c>
      <c r="S67" s="36"/>
    </row>
    <row r="68" spans="2:19">
      <c r="B68" s="25"/>
      <c r="C68" s="26"/>
      <c r="D68" s="26"/>
      <c r="E68" s="20" t="s">
        <v>25</v>
      </c>
      <c r="F68" s="21" t="s">
        <v>75</v>
      </c>
      <c r="G68" s="22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>
        <f t="shared" si="0"/>
        <v>0</v>
      </c>
      <c r="S68" s="24"/>
    </row>
    <row r="69" spans="2:19">
      <c r="B69" s="25"/>
      <c r="C69" s="26"/>
      <c r="D69" s="26"/>
      <c r="E69" s="27"/>
      <c r="F69" s="28" t="s">
        <v>7</v>
      </c>
      <c r="G69" s="29"/>
      <c r="H69" s="30"/>
      <c r="I69" s="30">
        <v>110.2</v>
      </c>
      <c r="J69" s="30"/>
      <c r="K69" s="30"/>
      <c r="L69" s="30">
        <v>563</v>
      </c>
      <c r="M69" s="30">
        <v>227.7</v>
      </c>
      <c r="N69" s="30">
        <v>228.8</v>
      </c>
      <c r="O69" s="30"/>
      <c r="P69" s="30"/>
      <c r="Q69" s="30"/>
      <c r="R69" s="30">
        <f t="shared" si="0"/>
        <v>1129.7</v>
      </c>
      <c r="S69" s="31"/>
    </row>
    <row r="70" spans="2:19">
      <c r="B70" s="25"/>
      <c r="C70" s="26"/>
      <c r="D70" s="26"/>
      <c r="E70" s="27"/>
      <c r="F70" s="28" t="s">
        <v>8</v>
      </c>
      <c r="G70" s="29"/>
      <c r="H70" s="30"/>
      <c r="I70" s="30"/>
      <c r="J70" s="30">
        <v>89.7</v>
      </c>
      <c r="K70" s="30">
        <v>122.30000000000001</v>
      </c>
      <c r="L70" s="30">
        <v>122</v>
      </c>
      <c r="M70" s="30">
        <v>66.199999999999989</v>
      </c>
      <c r="N70" s="30">
        <v>156.19999999999999</v>
      </c>
      <c r="O70" s="30"/>
      <c r="P70" s="30"/>
      <c r="Q70" s="30"/>
      <c r="R70" s="30">
        <f t="shared" si="0"/>
        <v>556.4</v>
      </c>
      <c r="S70" s="31"/>
    </row>
    <row r="71" spans="2:19">
      <c r="B71" s="25"/>
      <c r="C71" s="26"/>
      <c r="D71" s="26"/>
      <c r="E71" s="27"/>
      <c r="F71" s="28" t="s">
        <v>76</v>
      </c>
      <c r="G71" s="29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>
        <f t="shared" si="0"/>
        <v>0</v>
      </c>
      <c r="S71" s="31"/>
    </row>
    <row r="72" spans="2:19">
      <c r="B72" s="25"/>
      <c r="C72" s="26"/>
      <c r="D72" s="26"/>
      <c r="E72" s="32"/>
      <c r="F72" s="33" t="s">
        <v>9</v>
      </c>
      <c r="G72" s="34">
        <f t="shared" ref="G72:Q72" si="13">SUM(G68:G71)</f>
        <v>0</v>
      </c>
      <c r="H72" s="35">
        <f t="shared" si="13"/>
        <v>0</v>
      </c>
      <c r="I72" s="35">
        <f t="shared" si="13"/>
        <v>110.2</v>
      </c>
      <c r="J72" s="35">
        <f t="shared" si="13"/>
        <v>89.7</v>
      </c>
      <c r="K72" s="35">
        <f t="shared" si="13"/>
        <v>122.30000000000001</v>
      </c>
      <c r="L72" s="35">
        <f t="shared" si="13"/>
        <v>685</v>
      </c>
      <c r="M72" s="35">
        <f t="shared" si="13"/>
        <v>293.89999999999998</v>
      </c>
      <c r="N72" s="35">
        <f t="shared" si="13"/>
        <v>385</v>
      </c>
      <c r="O72" s="35">
        <f t="shared" si="13"/>
        <v>0</v>
      </c>
      <c r="P72" s="35"/>
      <c r="Q72" s="35">
        <f t="shared" si="13"/>
        <v>0</v>
      </c>
      <c r="R72" s="35">
        <f t="shared" si="0"/>
        <v>1686.1</v>
      </c>
      <c r="S72" s="36"/>
    </row>
    <row r="73" spans="2:19">
      <c r="B73" s="25"/>
      <c r="C73" s="26"/>
      <c r="D73" s="26"/>
      <c r="E73" s="20" t="s">
        <v>26</v>
      </c>
      <c r="F73" s="21" t="s">
        <v>75</v>
      </c>
      <c r="G73" s="22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>
        <f t="shared" ref="R73:R136" si="14">SUM(G73:Q73)</f>
        <v>0</v>
      </c>
      <c r="S73" s="24"/>
    </row>
    <row r="74" spans="2:19">
      <c r="B74" s="25"/>
      <c r="C74" s="26"/>
      <c r="D74" s="26"/>
      <c r="E74" s="27"/>
      <c r="F74" s="28" t="s">
        <v>7</v>
      </c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>
        <f t="shared" si="14"/>
        <v>0</v>
      </c>
      <c r="S74" s="31"/>
    </row>
    <row r="75" spans="2:19">
      <c r="B75" s="25"/>
      <c r="C75" s="26"/>
      <c r="D75" s="26"/>
      <c r="E75" s="27"/>
      <c r="F75" s="28" t="s">
        <v>8</v>
      </c>
      <c r="G75" s="29"/>
      <c r="H75" s="30"/>
      <c r="I75" s="30">
        <v>26.4</v>
      </c>
      <c r="J75" s="30"/>
      <c r="K75" s="30"/>
      <c r="L75" s="30">
        <v>64.7</v>
      </c>
      <c r="M75" s="30">
        <v>60.300000000000004</v>
      </c>
      <c r="N75" s="30">
        <v>90.7</v>
      </c>
      <c r="O75" s="30"/>
      <c r="P75" s="30"/>
      <c r="Q75" s="30"/>
      <c r="R75" s="30">
        <f t="shared" si="14"/>
        <v>242.10000000000002</v>
      </c>
      <c r="S75" s="31"/>
    </row>
    <row r="76" spans="2:19">
      <c r="B76" s="25"/>
      <c r="C76" s="26"/>
      <c r="D76" s="26"/>
      <c r="E76" s="27"/>
      <c r="F76" s="28" t="s">
        <v>76</v>
      </c>
      <c r="G76" s="29"/>
      <c r="H76" s="30"/>
      <c r="I76" s="30"/>
      <c r="J76" s="30"/>
      <c r="K76" s="30">
        <v>95.4</v>
      </c>
      <c r="L76" s="30">
        <v>50</v>
      </c>
      <c r="M76" s="30">
        <v>50</v>
      </c>
      <c r="N76" s="30"/>
      <c r="O76" s="30"/>
      <c r="P76" s="30"/>
      <c r="Q76" s="30"/>
      <c r="R76" s="30">
        <f t="shared" si="14"/>
        <v>195.4</v>
      </c>
      <c r="S76" s="31"/>
    </row>
    <row r="77" spans="2:19">
      <c r="B77" s="25"/>
      <c r="C77" s="26"/>
      <c r="D77" s="26"/>
      <c r="E77" s="32"/>
      <c r="F77" s="33" t="s">
        <v>9</v>
      </c>
      <c r="G77" s="34">
        <f t="shared" ref="G77:Q77" si="15">SUM(G73:G76)</f>
        <v>0</v>
      </c>
      <c r="H77" s="35">
        <f t="shared" si="15"/>
        <v>0</v>
      </c>
      <c r="I77" s="35">
        <f t="shared" si="15"/>
        <v>26.4</v>
      </c>
      <c r="J77" s="35">
        <f t="shared" si="15"/>
        <v>0</v>
      </c>
      <c r="K77" s="35">
        <f t="shared" si="15"/>
        <v>95.4</v>
      </c>
      <c r="L77" s="35">
        <f t="shared" si="15"/>
        <v>114.7</v>
      </c>
      <c r="M77" s="35">
        <f t="shared" si="15"/>
        <v>110.30000000000001</v>
      </c>
      <c r="N77" s="35">
        <f t="shared" si="15"/>
        <v>90.7</v>
      </c>
      <c r="O77" s="35">
        <f t="shared" si="15"/>
        <v>0</v>
      </c>
      <c r="P77" s="35"/>
      <c r="Q77" s="35">
        <f t="shared" si="15"/>
        <v>0</v>
      </c>
      <c r="R77" s="35">
        <f t="shared" si="14"/>
        <v>437.5</v>
      </c>
      <c r="S77" s="36"/>
    </row>
    <row r="78" spans="2:19">
      <c r="B78" s="25"/>
      <c r="C78" s="26"/>
      <c r="D78" s="26"/>
      <c r="E78" s="20" t="s">
        <v>28</v>
      </c>
      <c r="F78" s="21" t="s">
        <v>75</v>
      </c>
      <c r="G78" s="22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>
        <f t="shared" si="14"/>
        <v>0</v>
      </c>
      <c r="S78" s="24"/>
    </row>
    <row r="79" spans="2:19">
      <c r="B79" s="25"/>
      <c r="C79" s="26"/>
      <c r="D79" s="26"/>
      <c r="E79" s="27"/>
      <c r="F79" s="28" t="s">
        <v>7</v>
      </c>
      <c r="G79" s="29"/>
      <c r="H79" s="30"/>
      <c r="I79" s="30"/>
      <c r="J79" s="30"/>
      <c r="K79" s="30"/>
      <c r="L79" s="30">
        <v>482.6</v>
      </c>
      <c r="M79" s="30"/>
      <c r="N79" s="30"/>
      <c r="O79" s="30"/>
      <c r="P79" s="30"/>
      <c r="Q79" s="30"/>
      <c r="R79" s="30">
        <f t="shared" si="14"/>
        <v>482.6</v>
      </c>
      <c r="S79" s="31"/>
    </row>
    <row r="80" spans="2:19">
      <c r="B80" s="25"/>
      <c r="C80" s="26"/>
      <c r="D80" s="26"/>
      <c r="E80" s="27"/>
      <c r="F80" s="28" t="s">
        <v>8</v>
      </c>
      <c r="G80" s="29"/>
      <c r="H80" s="30"/>
      <c r="I80" s="30"/>
      <c r="J80" s="30"/>
      <c r="K80" s="30">
        <v>58.599999999999994</v>
      </c>
      <c r="L80" s="30">
        <v>271.3</v>
      </c>
      <c r="M80" s="30">
        <v>291.79999999999995</v>
      </c>
      <c r="N80" s="30">
        <v>253.00000000000006</v>
      </c>
      <c r="O80" s="30">
        <v>12.4</v>
      </c>
      <c r="P80" s="30"/>
      <c r="Q80" s="30"/>
      <c r="R80" s="30">
        <f t="shared" si="14"/>
        <v>887.1</v>
      </c>
      <c r="S80" s="31"/>
    </row>
    <row r="81" spans="2:19">
      <c r="B81" s="25"/>
      <c r="C81" s="26"/>
      <c r="D81" s="26"/>
      <c r="E81" s="27"/>
      <c r="F81" s="28" t="s">
        <v>76</v>
      </c>
      <c r="G81" s="29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>
        <f t="shared" si="14"/>
        <v>0</v>
      </c>
      <c r="S81" s="31"/>
    </row>
    <row r="82" spans="2:19">
      <c r="B82" s="25"/>
      <c r="C82" s="26"/>
      <c r="D82" s="26"/>
      <c r="E82" s="32"/>
      <c r="F82" s="33" t="s">
        <v>9</v>
      </c>
      <c r="G82" s="34">
        <f t="shared" ref="G82:Q82" si="16">SUM(G78:G81)</f>
        <v>0</v>
      </c>
      <c r="H82" s="35">
        <f t="shared" si="16"/>
        <v>0</v>
      </c>
      <c r="I82" s="35">
        <f t="shared" si="16"/>
        <v>0</v>
      </c>
      <c r="J82" s="35">
        <f t="shared" si="16"/>
        <v>0</v>
      </c>
      <c r="K82" s="35">
        <f t="shared" si="16"/>
        <v>58.599999999999994</v>
      </c>
      <c r="L82" s="35">
        <f t="shared" si="16"/>
        <v>753.90000000000009</v>
      </c>
      <c r="M82" s="35">
        <f t="shared" si="16"/>
        <v>291.79999999999995</v>
      </c>
      <c r="N82" s="35">
        <f t="shared" si="16"/>
        <v>253.00000000000006</v>
      </c>
      <c r="O82" s="35">
        <f t="shared" si="16"/>
        <v>12.4</v>
      </c>
      <c r="P82" s="35"/>
      <c r="Q82" s="35">
        <f t="shared" si="16"/>
        <v>0</v>
      </c>
      <c r="R82" s="35">
        <f t="shared" si="14"/>
        <v>1369.7000000000003</v>
      </c>
      <c r="S82" s="36"/>
    </row>
    <row r="83" spans="2:19">
      <c r="B83" s="25"/>
      <c r="C83" s="26"/>
      <c r="D83" s="26"/>
      <c r="E83" s="20" t="s">
        <v>27</v>
      </c>
      <c r="F83" s="21" t="s">
        <v>75</v>
      </c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>
        <f t="shared" si="14"/>
        <v>0</v>
      </c>
      <c r="S83" s="24"/>
    </row>
    <row r="84" spans="2:19">
      <c r="B84" s="25"/>
      <c r="C84" s="26"/>
      <c r="D84" s="26"/>
      <c r="E84" s="27"/>
      <c r="F84" s="28" t="s">
        <v>7</v>
      </c>
      <c r="G84" s="29"/>
      <c r="H84" s="30"/>
      <c r="I84" s="30">
        <v>112.5</v>
      </c>
      <c r="J84" s="30"/>
      <c r="K84" s="30">
        <v>130.9</v>
      </c>
      <c r="L84" s="30">
        <v>903.19999999999993</v>
      </c>
      <c r="M84" s="30">
        <v>255.6</v>
      </c>
      <c r="N84" s="30">
        <v>328.1</v>
      </c>
      <c r="O84" s="30"/>
      <c r="P84" s="30"/>
      <c r="Q84" s="30">
        <v>359.7</v>
      </c>
      <c r="R84" s="30">
        <f t="shared" si="14"/>
        <v>2089.9999999999995</v>
      </c>
      <c r="S84" s="31"/>
    </row>
    <row r="85" spans="2:19">
      <c r="B85" s="25"/>
      <c r="C85" s="26"/>
      <c r="D85" s="26"/>
      <c r="E85" s="27"/>
      <c r="F85" s="28" t="s">
        <v>8</v>
      </c>
      <c r="G85" s="29"/>
      <c r="H85" s="30">
        <v>33</v>
      </c>
      <c r="I85" s="30">
        <v>29.299999999999997</v>
      </c>
      <c r="J85" s="30">
        <v>206.70000000000002</v>
      </c>
      <c r="K85" s="30">
        <v>860.30000000000007</v>
      </c>
      <c r="L85" s="30">
        <v>1794.0000000000005</v>
      </c>
      <c r="M85" s="30">
        <v>1299.8999999999999</v>
      </c>
      <c r="N85" s="30">
        <v>795.29999999999973</v>
      </c>
      <c r="O85" s="30">
        <v>112.5</v>
      </c>
      <c r="P85" s="30"/>
      <c r="Q85" s="30"/>
      <c r="R85" s="30">
        <f t="shared" si="14"/>
        <v>5131</v>
      </c>
      <c r="S85" s="31"/>
    </row>
    <row r="86" spans="2:19">
      <c r="B86" s="25"/>
      <c r="C86" s="26"/>
      <c r="D86" s="26"/>
      <c r="E86" s="27"/>
      <c r="F86" s="28" t="s">
        <v>76</v>
      </c>
      <c r="G86" s="29"/>
      <c r="H86" s="30"/>
      <c r="I86" s="30"/>
      <c r="J86" s="30"/>
      <c r="K86" s="30"/>
      <c r="L86" s="30">
        <v>50.5</v>
      </c>
      <c r="M86" s="30"/>
      <c r="N86" s="30"/>
      <c r="O86" s="30"/>
      <c r="P86" s="30"/>
      <c r="Q86" s="30"/>
      <c r="R86" s="30">
        <f t="shared" si="14"/>
        <v>50.5</v>
      </c>
      <c r="S86" s="31"/>
    </row>
    <row r="87" spans="2:19">
      <c r="B87" s="25"/>
      <c r="C87" s="26"/>
      <c r="D87" s="26"/>
      <c r="E87" s="32"/>
      <c r="F87" s="33" t="s">
        <v>9</v>
      </c>
      <c r="G87" s="34">
        <f t="shared" ref="G87:Q87" si="17">SUM(G83:G86)</f>
        <v>0</v>
      </c>
      <c r="H87" s="35">
        <f t="shared" si="17"/>
        <v>33</v>
      </c>
      <c r="I87" s="35">
        <f t="shared" si="17"/>
        <v>141.80000000000001</v>
      </c>
      <c r="J87" s="35">
        <f t="shared" si="17"/>
        <v>206.70000000000002</v>
      </c>
      <c r="K87" s="35">
        <f t="shared" si="17"/>
        <v>991.2</v>
      </c>
      <c r="L87" s="35">
        <f t="shared" si="17"/>
        <v>2747.7000000000003</v>
      </c>
      <c r="M87" s="35">
        <f t="shared" si="17"/>
        <v>1555.4999999999998</v>
      </c>
      <c r="N87" s="35">
        <f t="shared" si="17"/>
        <v>1123.3999999999996</v>
      </c>
      <c r="O87" s="35">
        <f t="shared" si="17"/>
        <v>112.5</v>
      </c>
      <c r="P87" s="35"/>
      <c r="Q87" s="35">
        <f t="shared" si="17"/>
        <v>359.7</v>
      </c>
      <c r="R87" s="35">
        <f t="shared" si="14"/>
        <v>7271.5</v>
      </c>
      <c r="S87" s="36"/>
    </row>
    <row r="88" spans="2:19">
      <c r="B88" s="25"/>
      <c r="C88" s="26"/>
      <c r="D88" s="26"/>
      <c r="E88" s="20" t="s">
        <v>29</v>
      </c>
      <c r="F88" s="21" t="s">
        <v>75</v>
      </c>
      <c r="G88" s="22"/>
      <c r="H88" s="23"/>
      <c r="I88" s="23"/>
      <c r="J88" s="23"/>
      <c r="K88" s="23"/>
      <c r="L88" s="23">
        <v>367</v>
      </c>
      <c r="M88" s="23"/>
      <c r="N88" s="23"/>
      <c r="O88" s="23"/>
      <c r="P88" s="23"/>
      <c r="Q88" s="23"/>
      <c r="R88" s="23">
        <f t="shared" si="14"/>
        <v>367</v>
      </c>
      <c r="S88" s="24"/>
    </row>
    <row r="89" spans="2:19">
      <c r="B89" s="25"/>
      <c r="C89" s="26"/>
      <c r="D89" s="26"/>
      <c r="E89" s="27"/>
      <c r="F89" s="28" t="s">
        <v>7</v>
      </c>
      <c r="G89" s="29"/>
      <c r="H89" s="30"/>
      <c r="I89" s="30"/>
      <c r="J89" s="30"/>
      <c r="K89" s="30">
        <v>117.7</v>
      </c>
      <c r="L89" s="30"/>
      <c r="M89" s="30"/>
      <c r="N89" s="30"/>
      <c r="O89" s="30"/>
      <c r="P89" s="30"/>
      <c r="Q89" s="30"/>
      <c r="R89" s="30">
        <f t="shared" si="14"/>
        <v>117.7</v>
      </c>
      <c r="S89" s="31"/>
    </row>
    <row r="90" spans="2:19">
      <c r="B90" s="25"/>
      <c r="C90" s="26"/>
      <c r="D90" s="26"/>
      <c r="E90" s="27"/>
      <c r="F90" s="28" t="s">
        <v>8</v>
      </c>
      <c r="G90" s="29"/>
      <c r="H90" s="30"/>
      <c r="I90" s="30"/>
      <c r="J90" s="30"/>
      <c r="K90" s="30">
        <v>80.3</v>
      </c>
      <c r="L90" s="30">
        <v>315.09999999999997</v>
      </c>
      <c r="M90" s="30">
        <v>125</v>
      </c>
      <c r="N90" s="30">
        <v>79.3</v>
      </c>
      <c r="O90" s="30"/>
      <c r="P90" s="30"/>
      <c r="Q90" s="30"/>
      <c r="R90" s="30">
        <f t="shared" si="14"/>
        <v>599.69999999999993</v>
      </c>
      <c r="S90" s="31"/>
    </row>
    <row r="91" spans="2:19">
      <c r="B91" s="25"/>
      <c r="C91" s="26"/>
      <c r="D91" s="26"/>
      <c r="E91" s="27"/>
      <c r="F91" s="28" t="s">
        <v>76</v>
      </c>
      <c r="G91" s="29"/>
      <c r="H91" s="30"/>
      <c r="I91" s="30"/>
      <c r="J91" s="30"/>
      <c r="K91" s="30">
        <v>520</v>
      </c>
      <c r="L91" s="30">
        <v>147.39999999999998</v>
      </c>
      <c r="M91" s="30"/>
      <c r="N91" s="30">
        <v>160</v>
      </c>
      <c r="O91" s="30"/>
      <c r="P91" s="30"/>
      <c r="Q91" s="30"/>
      <c r="R91" s="30">
        <f t="shared" si="14"/>
        <v>827.4</v>
      </c>
      <c r="S91" s="31"/>
    </row>
    <row r="92" spans="2:19">
      <c r="B92" s="25"/>
      <c r="C92" s="26"/>
      <c r="D92" s="26"/>
      <c r="E92" s="32"/>
      <c r="F92" s="33" t="s">
        <v>9</v>
      </c>
      <c r="G92" s="34">
        <f t="shared" ref="G92:Q92" si="18">SUM(G88:G91)</f>
        <v>0</v>
      </c>
      <c r="H92" s="35">
        <f t="shared" si="18"/>
        <v>0</v>
      </c>
      <c r="I92" s="35">
        <f t="shared" si="18"/>
        <v>0</v>
      </c>
      <c r="J92" s="35">
        <f t="shared" si="18"/>
        <v>0</v>
      </c>
      <c r="K92" s="35">
        <f t="shared" si="18"/>
        <v>718</v>
      </c>
      <c r="L92" s="35">
        <f t="shared" si="18"/>
        <v>829.49999999999989</v>
      </c>
      <c r="M92" s="35">
        <f t="shared" si="18"/>
        <v>125</v>
      </c>
      <c r="N92" s="35">
        <f t="shared" si="18"/>
        <v>239.3</v>
      </c>
      <c r="O92" s="35">
        <f t="shared" si="18"/>
        <v>0</v>
      </c>
      <c r="P92" s="35"/>
      <c r="Q92" s="35">
        <f t="shared" si="18"/>
        <v>0</v>
      </c>
      <c r="R92" s="35">
        <f t="shared" si="14"/>
        <v>1911.8</v>
      </c>
      <c r="S92" s="36"/>
    </row>
    <row r="93" spans="2:19">
      <c r="B93" s="25"/>
      <c r="C93" s="26"/>
      <c r="D93" s="26"/>
      <c r="E93" s="20" t="s">
        <v>30</v>
      </c>
      <c r="F93" s="21" t="s">
        <v>75</v>
      </c>
      <c r="G93" s="22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>
        <f t="shared" si="14"/>
        <v>0</v>
      </c>
      <c r="S93" s="24"/>
    </row>
    <row r="94" spans="2:19">
      <c r="B94" s="25"/>
      <c r="C94" s="26"/>
      <c r="D94" s="26"/>
      <c r="E94" s="27"/>
      <c r="F94" s="28" t="s">
        <v>7</v>
      </c>
      <c r="G94" s="29"/>
      <c r="H94" s="30"/>
      <c r="I94" s="30"/>
      <c r="J94" s="30"/>
      <c r="K94" s="30"/>
      <c r="L94" s="30"/>
      <c r="M94" s="30">
        <v>110.9</v>
      </c>
      <c r="N94" s="30"/>
      <c r="O94" s="30"/>
      <c r="P94" s="30"/>
      <c r="Q94" s="30"/>
      <c r="R94" s="30">
        <f t="shared" si="14"/>
        <v>110.9</v>
      </c>
      <c r="S94" s="31"/>
    </row>
    <row r="95" spans="2:19">
      <c r="B95" s="25"/>
      <c r="C95" s="26"/>
      <c r="D95" s="26"/>
      <c r="E95" s="27"/>
      <c r="F95" s="28" t="s">
        <v>8</v>
      </c>
      <c r="G95" s="29"/>
      <c r="H95" s="30">
        <v>17.100000000000001</v>
      </c>
      <c r="I95" s="30">
        <v>35</v>
      </c>
      <c r="J95" s="30">
        <v>138.79999999999998</v>
      </c>
      <c r="K95" s="30">
        <v>745.9</v>
      </c>
      <c r="L95" s="30">
        <v>1643.9999999999998</v>
      </c>
      <c r="M95" s="30">
        <v>1213.1000000000001</v>
      </c>
      <c r="N95" s="30">
        <v>858.4</v>
      </c>
      <c r="O95" s="30">
        <v>295.39999999999998</v>
      </c>
      <c r="P95" s="30"/>
      <c r="Q95" s="30">
        <v>67.7</v>
      </c>
      <c r="R95" s="30">
        <f t="shared" si="14"/>
        <v>5015.3999999999987</v>
      </c>
      <c r="S95" s="31"/>
    </row>
    <row r="96" spans="2:19">
      <c r="B96" s="25"/>
      <c r="C96" s="26"/>
      <c r="D96" s="26"/>
      <c r="E96" s="27"/>
      <c r="F96" s="28" t="s">
        <v>76</v>
      </c>
      <c r="G96" s="29"/>
      <c r="H96" s="30">
        <v>35</v>
      </c>
      <c r="I96" s="30"/>
      <c r="J96" s="30"/>
      <c r="K96" s="30">
        <v>419</v>
      </c>
      <c r="L96" s="30">
        <v>163</v>
      </c>
      <c r="M96" s="30"/>
      <c r="N96" s="30">
        <v>490</v>
      </c>
      <c r="O96" s="30"/>
      <c r="P96" s="30"/>
      <c r="Q96" s="30"/>
      <c r="R96" s="30">
        <f t="shared" si="14"/>
        <v>1107</v>
      </c>
      <c r="S96" s="31"/>
    </row>
    <row r="97" spans="2:19">
      <c r="B97" s="25"/>
      <c r="C97" s="26"/>
      <c r="D97" s="26"/>
      <c r="E97" s="32"/>
      <c r="F97" s="33" t="s">
        <v>9</v>
      </c>
      <c r="G97" s="34">
        <f t="shared" ref="G97:Q97" si="19">SUM(G93:G96)</f>
        <v>0</v>
      </c>
      <c r="H97" s="35">
        <f t="shared" si="19"/>
        <v>52.1</v>
      </c>
      <c r="I97" s="35">
        <f t="shared" si="19"/>
        <v>35</v>
      </c>
      <c r="J97" s="35">
        <f t="shared" si="19"/>
        <v>138.79999999999998</v>
      </c>
      <c r="K97" s="35">
        <f t="shared" si="19"/>
        <v>1164.9000000000001</v>
      </c>
      <c r="L97" s="35">
        <f t="shared" si="19"/>
        <v>1806.9999999999998</v>
      </c>
      <c r="M97" s="35">
        <f t="shared" si="19"/>
        <v>1324.0000000000002</v>
      </c>
      <c r="N97" s="35">
        <f t="shared" si="19"/>
        <v>1348.4</v>
      </c>
      <c r="O97" s="35">
        <f t="shared" si="19"/>
        <v>295.39999999999998</v>
      </c>
      <c r="P97" s="35"/>
      <c r="Q97" s="35">
        <f t="shared" si="19"/>
        <v>67.7</v>
      </c>
      <c r="R97" s="35">
        <f t="shared" si="14"/>
        <v>6233.3</v>
      </c>
      <c r="S97" s="36"/>
    </row>
    <row r="98" spans="2:19">
      <c r="B98" s="25"/>
      <c r="C98" s="26"/>
      <c r="D98" s="26"/>
      <c r="E98" s="20" t="s">
        <v>31</v>
      </c>
      <c r="F98" s="21" t="s">
        <v>75</v>
      </c>
      <c r="G98" s="22"/>
      <c r="H98" s="23"/>
      <c r="I98" s="23"/>
      <c r="J98" s="23"/>
      <c r="K98" s="23"/>
      <c r="L98" s="23">
        <v>49.5</v>
      </c>
      <c r="M98" s="23"/>
      <c r="N98" s="23"/>
      <c r="O98" s="23"/>
      <c r="P98" s="23"/>
      <c r="Q98" s="23"/>
      <c r="R98" s="23">
        <f t="shared" si="14"/>
        <v>49.5</v>
      </c>
      <c r="S98" s="24"/>
    </row>
    <row r="99" spans="2:19">
      <c r="B99" s="25"/>
      <c r="C99" s="26"/>
      <c r="D99" s="26"/>
      <c r="E99" s="27"/>
      <c r="F99" s="28" t="s">
        <v>7</v>
      </c>
      <c r="G99" s="29"/>
      <c r="H99" s="30"/>
      <c r="I99" s="30"/>
      <c r="J99" s="30"/>
      <c r="K99" s="30">
        <v>103.3</v>
      </c>
      <c r="L99" s="30">
        <v>329.7</v>
      </c>
      <c r="M99" s="30"/>
      <c r="N99" s="30">
        <v>112.7</v>
      </c>
      <c r="O99" s="30"/>
      <c r="P99" s="30"/>
      <c r="Q99" s="30"/>
      <c r="R99" s="30">
        <f t="shared" si="14"/>
        <v>545.70000000000005</v>
      </c>
      <c r="S99" s="31"/>
    </row>
    <row r="100" spans="2:19">
      <c r="B100" s="25"/>
      <c r="C100" s="26"/>
      <c r="D100" s="26"/>
      <c r="E100" s="27"/>
      <c r="F100" s="28" t="s">
        <v>8</v>
      </c>
      <c r="G100" s="29"/>
      <c r="H100" s="30"/>
      <c r="I100" s="30">
        <v>18.399999999999999</v>
      </c>
      <c r="J100" s="30">
        <v>132.5</v>
      </c>
      <c r="K100" s="30">
        <v>160.89999999999998</v>
      </c>
      <c r="L100" s="30">
        <v>482.80000000000007</v>
      </c>
      <c r="M100" s="30">
        <v>318.89999999999998</v>
      </c>
      <c r="N100" s="30">
        <v>150.79999999999998</v>
      </c>
      <c r="O100" s="30"/>
      <c r="P100" s="30"/>
      <c r="Q100" s="30"/>
      <c r="R100" s="30">
        <f t="shared" si="14"/>
        <v>1264.3</v>
      </c>
      <c r="S100" s="31"/>
    </row>
    <row r="101" spans="2:19">
      <c r="B101" s="25"/>
      <c r="C101" s="26"/>
      <c r="D101" s="26"/>
      <c r="E101" s="27"/>
      <c r="F101" s="28" t="s">
        <v>76</v>
      </c>
      <c r="G101" s="29"/>
      <c r="H101" s="30"/>
      <c r="I101" s="30"/>
      <c r="J101" s="30">
        <v>596.70000000000005</v>
      </c>
      <c r="K101" s="30">
        <v>452.1</v>
      </c>
      <c r="L101" s="30">
        <v>215.7</v>
      </c>
      <c r="M101" s="30">
        <v>270</v>
      </c>
      <c r="N101" s="30">
        <v>205.6</v>
      </c>
      <c r="O101" s="30"/>
      <c r="P101" s="30"/>
      <c r="Q101" s="30"/>
      <c r="R101" s="30">
        <f t="shared" si="14"/>
        <v>1740.1000000000001</v>
      </c>
      <c r="S101" s="31"/>
    </row>
    <row r="102" spans="2:19">
      <c r="B102" s="25"/>
      <c r="C102" s="37"/>
      <c r="D102" s="26"/>
      <c r="E102" s="32"/>
      <c r="F102" s="33" t="s">
        <v>9</v>
      </c>
      <c r="G102" s="34">
        <f t="shared" ref="G102:Q102" si="20">SUM(G98:G101)</f>
        <v>0</v>
      </c>
      <c r="H102" s="35">
        <f t="shared" si="20"/>
        <v>0</v>
      </c>
      <c r="I102" s="35">
        <f t="shared" si="20"/>
        <v>18.399999999999999</v>
      </c>
      <c r="J102" s="35">
        <f t="shared" si="20"/>
        <v>729.2</v>
      </c>
      <c r="K102" s="35">
        <f t="shared" si="20"/>
        <v>716.3</v>
      </c>
      <c r="L102" s="35">
        <f t="shared" si="20"/>
        <v>1077.7</v>
      </c>
      <c r="M102" s="35">
        <f t="shared" si="20"/>
        <v>588.9</v>
      </c>
      <c r="N102" s="35">
        <f t="shared" si="20"/>
        <v>469.1</v>
      </c>
      <c r="O102" s="35">
        <f t="shared" si="20"/>
        <v>0</v>
      </c>
      <c r="P102" s="35"/>
      <c r="Q102" s="35">
        <f t="shared" si="20"/>
        <v>0</v>
      </c>
      <c r="R102" s="35">
        <f t="shared" si="14"/>
        <v>3599.6000000000004</v>
      </c>
      <c r="S102" s="36"/>
    </row>
    <row r="103" spans="2:19" ht="17.25" customHeight="1">
      <c r="B103" s="25"/>
      <c r="C103" s="19" t="s">
        <v>40</v>
      </c>
      <c r="D103" s="26"/>
      <c r="E103" s="20" t="s">
        <v>32</v>
      </c>
      <c r="F103" s="21" t="s">
        <v>75</v>
      </c>
      <c r="G103" s="22"/>
      <c r="H103" s="23"/>
      <c r="I103" s="23"/>
      <c r="J103" s="23"/>
      <c r="K103" s="23">
        <v>9.9</v>
      </c>
      <c r="L103" s="23"/>
      <c r="M103" s="23"/>
      <c r="N103" s="23"/>
      <c r="O103" s="23"/>
      <c r="P103" s="23"/>
      <c r="Q103" s="23"/>
      <c r="R103" s="23">
        <f t="shared" si="14"/>
        <v>9.9</v>
      </c>
      <c r="S103" s="24"/>
    </row>
    <row r="104" spans="2:19">
      <c r="B104" s="25"/>
      <c r="C104" s="26"/>
      <c r="D104" s="26"/>
      <c r="E104" s="27"/>
      <c r="F104" s="28" t="s">
        <v>7</v>
      </c>
      <c r="G104" s="29"/>
      <c r="H104" s="30"/>
      <c r="I104" s="30"/>
      <c r="J104" s="30">
        <v>117.9</v>
      </c>
      <c r="K104" s="30"/>
      <c r="L104" s="30">
        <v>470.1</v>
      </c>
      <c r="M104" s="30">
        <v>571.5</v>
      </c>
      <c r="N104" s="30"/>
      <c r="O104" s="30"/>
      <c r="P104" s="30"/>
      <c r="Q104" s="30"/>
      <c r="R104" s="30">
        <f t="shared" si="14"/>
        <v>1159.5</v>
      </c>
      <c r="S104" s="31"/>
    </row>
    <row r="105" spans="2:19">
      <c r="B105" s="25"/>
      <c r="C105" s="26"/>
      <c r="D105" s="26"/>
      <c r="E105" s="27"/>
      <c r="F105" s="28" t="s">
        <v>8</v>
      </c>
      <c r="G105" s="29"/>
      <c r="H105" s="30"/>
      <c r="I105" s="30">
        <v>131.50000000000003</v>
      </c>
      <c r="J105" s="30">
        <v>392.90000000000003</v>
      </c>
      <c r="K105" s="30">
        <v>523.10000000000014</v>
      </c>
      <c r="L105" s="30">
        <v>885.99999999999989</v>
      </c>
      <c r="M105" s="30">
        <v>656.40000000000009</v>
      </c>
      <c r="N105" s="30">
        <v>222.79999999999995</v>
      </c>
      <c r="O105" s="30"/>
      <c r="P105" s="30"/>
      <c r="Q105" s="30"/>
      <c r="R105" s="30">
        <f t="shared" si="14"/>
        <v>2812.7</v>
      </c>
      <c r="S105" s="31"/>
    </row>
    <row r="106" spans="2:19">
      <c r="B106" s="25"/>
      <c r="C106" s="26"/>
      <c r="D106" s="26"/>
      <c r="E106" s="27"/>
      <c r="F106" s="28" t="s">
        <v>76</v>
      </c>
      <c r="G106" s="29"/>
      <c r="H106" s="30"/>
      <c r="I106" s="30"/>
      <c r="J106" s="30">
        <v>60</v>
      </c>
      <c r="K106" s="30">
        <v>982.4</v>
      </c>
      <c r="L106" s="30">
        <v>942.4</v>
      </c>
      <c r="M106" s="30">
        <v>288.8</v>
      </c>
      <c r="N106" s="30">
        <v>152</v>
      </c>
      <c r="O106" s="30"/>
      <c r="P106" s="30"/>
      <c r="Q106" s="30"/>
      <c r="R106" s="30">
        <f t="shared" si="14"/>
        <v>2425.6000000000004</v>
      </c>
      <c r="S106" s="31"/>
    </row>
    <row r="107" spans="2:19">
      <c r="B107" s="25"/>
      <c r="C107" s="26"/>
      <c r="D107" s="26"/>
      <c r="E107" s="32"/>
      <c r="F107" s="33" t="s">
        <v>9</v>
      </c>
      <c r="G107" s="34">
        <f t="shared" ref="G107:Q107" si="21">SUM(G103:G106)</f>
        <v>0</v>
      </c>
      <c r="H107" s="35">
        <f t="shared" si="21"/>
        <v>0</v>
      </c>
      <c r="I107" s="35">
        <f t="shared" si="21"/>
        <v>131.50000000000003</v>
      </c>
      <c r="J107" s="35">
        <f t="shared" si="21"/>
        <v>570.80000000000007</v>
      </c>
      <c r="K107" s="35">
        <f t="shared" si="21"/>
        <v>1515.4</v>
      </c>
      <c r="L107" s="35">
        <f t="shared" si="21"/>
        <v>2298.5</v>
      </c>
      <c r="M107" s="35">
        <f t="shared" si="21"/>
        <v>1516.7</v>
      </c>
      <c r="N107" s="35">
        <f t="shared" si="21"/>
        <v>374.79999999999995</v>
      </c>
      <c r="O107" s="35">
        <f t="shared" si="21"/>
        <v>0</v>
      </c>
      <c r="P107" s="35"/>
      <c r="Q107" s="35">
        <f t="shared" si="21"/>
        <v>0</v>
      </c>
      <c r="R107" s="35">
        <f t="shared" si="14"/>
        <v>6407.7000000000007</v>
      </c>
      <c r="S107" s="36"/>
    </row>
    <row r="108" spans="2:19">
      <c r="B108" s="25"/>
      <c r="C108" s="26"/>
      <c r="D108" s="26"/>
      <c r="E108" s="20" t="s">
        <v>33</v>
      </c>
      <c r="F108" s="21" t="s">
        <v>75</v>
      </c>
      <c r="G108" s="22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>
        <f t="shared" si="14"/>
        <v>0</v>
      </c>
      <c r="S108" s="24"/>
    </row>
    <row r="109" spans="2:19">
      <c r="B109" s="25"/>
      <c r="C109" s="26"/>
      <c r="D109" s="26"/>
      <c r="E109" s="27"/>
      <c r="F109" s="28" t="s">
        <v>7</v>
      </c>
      <c r="G109" s="29"/>
      <c r="H109" s="30"/>
      <c r="I109" s="30"/>
      <c r="J109" s="30">
        <v>494.3</v>
      </c>
      <c r="K109" s="30">
        <v>107.4</v>
      </c>
      <c r="L109" s="30">
        <v>601.29999999999995</v>
      </c>
      <c r="M109" s="30">
        <v>449.4</v>
      </c>
      <c r="N109" s="30">
        <v>219.1</v>
      </c>
      <c r="O109" s="30"/>
      <c r="P109" s="30"/>
      <c r="Q109" s="30">
        <v>417.6</v>
      </c>
      <c r="R109" s="30">
        <f t="shared" si="14"/>
        <v>2289.1</v>
      </c>
      <c r="S109" s="31"/>
    </row>
    <row r="110" spans="2:19">
      <c r="B110" s="25"/>
      <c r="C110" s="26"/>
      <c r="D110" s="26"/>
      <c r="E110" s="27"/>
      <c r="F110" s="28" t="s">
        <v>8</v>
      </c>
      <c r="G110" s="29"/>
      <c r="H110" s="30">
        <v>16.5</v>
      </c>
      <c r="I110" s="30">
        <v>88.3</v>
      </c>
      <c r="J110" s="30">
        <v>170.5</v>
      </c>
      <c r="K110" s="30">
        <v>514.9</v>
      </c>
      <c r="L110" s="30">
        <v>868.99999999999989</v>
      </c>
      <c r="M110" s="30">
        <v>651.10000000000014</v>
      </c>
      <c r="N110" s="30">
        <v>257.20000000000005</v>
      </c>
      <c r="O110" s="30"/>
      <c r="P110" s="30"/>
      <c r="Q110" s="30"/>
      <c r="R110" s="30">
        <f t="shared" si="14"/>
        <v>2567.5</v>
      </c>
      <c r="S110" s="31"/>
    </row>
    <row r="111" spans="2:19">
      <c r="B111" s="25"/>
      <c r="C111" s="26"/>
      <c r="D111" s="26"/>
      <c r="E111" s="27"/>
      <c r="F111" s="28" t="s">
        <v>76</v>
      </c>
      <c r="G111" s="29"/>
      <c r="H111" s="30"/>
      <c r="I111" s="30">
        <v>65</v>
      </c>
      <c r="J111" s="30"/>
      <c r="K111" s="30">
        <v>4.9000000000000004</v>
      </c>
      <c r="L111" s="30">
        <v>374</v>
      </c>
      <c r="M111" s="30"/>
      <c r="N111" s="30"/>
      <c r="O111" s="30"/>
      <c r="P111" s="30"/>
      <c r="Q111" s="30"/>
      <c r="R111" s="30">
        <f t="shared" si="14"/>
        <v>443.9</v>
      </c>
      <c r="S111" s="31"/>
    </row>
    <row r="112" spans="2:19">
      <c r="B112" s="25"/>
      <c r="C112" s="26"/>
      <c r="D112" s="26"/>
      <c r="E112" s="32"/>
      <c r="F112" s="33" t="s">
        <v>9</v>
      </c>
      <c r="G112" s="34">
        <f t="shared" ref="G112:Q112" si="22">SUM(G108:G111)</f>
        <v>0</v>
      </c>
      <c r="H112" s="35">
        <f t="shared" si="22"/>
        <v>16.5</v>
      </c>
      <c r="I112" s="35">
        <f t="shared" si="22"/>
        <v>153.30000000000001</v>
      </c>
      <c r="J112" s="35">
        <f t="shared" si="22"/>
        <v>664.8</v>
      </c>
      <c r="K112" s="35">
        <f t="shared" si="22"/>
        <v>627.19999999999993</v>
      </c>
      <c r="L112" s="35">
        <f t="shared" si="22"/>
        <v>1844.2999999999997</v>
      </c>
      <c r="M112" s="35">
        <f t="shared" si="22"/>
        <v>1100.5</v>
      </c>
      <c r="N112" s="35">
        <f t="shared" si="22"/>
        <v>476.30000000000007</v>
      </c>
      <c r="O112" s="35">
        <f t="shared" si="22"/>
        <v>0</v>
      </c>
      <c r="P112" s="35"/>
      <c r="Q112" s="35">
        <f t="shared" si="22"/>
        <v>417.6</v>
      </c>
      <c r="R112" s="35">
        <f t="shared" si="14"/>
        <v>5300.5</v>
      </c>
      <c r="S112" s="36"/>
    </row>
    <row r="113" spans="2:19">
      <c r="B113" s="25"/>
      <c r="C113" s="26"/>
      <c r="D113" s="26"/>
      <c r="E113" s="20" t="s">
        <v>34</v>
      </c>
      <c r="F113" s="21" t="s">
        <v>75</v>
      </c>
      <c r="G113" s="22"/>
      <c r="H113" s="23"/>
      <c r="I113" s="23"/>
      <c r="J113" s="23">
        <v>189.1</v>
      </c>
      <c r="K113" s="23">
        <v>115.1</v>
      </c>
      <c r="L113" s="23">
        <v>315.20000000000005</v>
      </c>
      <c r="M113" s="23"/>
      <c r="N113" s="23"/>
      <c r="O113" s="23"/>
      <c r="P113" s="23"/>
      <c r="Q113" s="23"/>
      <c r="R113" s="23">
        <f t="shared" si="14"/>
        <v>619.40000000000009</v>
      </c>
      <c r="S113" s="24"/>
    </row>
    <row r="114" spans="2:19">
      <c r="B114" s="25"/>
      <c r="C114" s="26"/>
      <c r="D114" s="26"/>
      <c r="E114" s="27"/>
      <c r="F114" s="28" t="s">
        <v>7</v>
      </c>
      <c r="G114" s="29"/>
      <c r="H114" s="30"/>
      <c r="I114" s="30">
        <v>429.4</v>
      </c>
      <c r="J114" s="30">
        <v>1199.1999999999998</v>
      </c>
      <c r="K114" s="30">
        <v>1565.3000000000002</v>
      </c>
      <c r="L114" s="30">
        <v>5108.7999999999993</v>
      </c>
      <c r="M114" s="30">
        <v>2435.7999999999997</v>
      </c>
      <c r="N114" s="30">
        <v>679.4</v>
      </c>
      <c r="O114" s="30"/>
      <c r="P114" s="30"/>
      <c r="Q114" s="30">
        <v>2028.8</v>
      </c>
      <c r="R114" s="30">
        <f t="shared" si="14"/>
        <v>13446.699999999997</v>
      </c>
      <c r="S114" s="31"/>
    </row>
    <row r="115" spans="2:19">
      <c r="B115" s="25"/>
      <c r="C115" s="26"/>
      <c r="D115" s="26"/>
      <c r="E115" s="27"/>
      <c r="F115" s="28" t="s">
        <v>8</v>
      </c>
      <c r="G115" s="29"/>
      <c r="H115" s="30">
        <v>227.00000000000003</v>
      </c>
      <c r="I115" s="30">
        <v>797.5999999999998</v>
      </c>
      <c r="J115" s="30">
        <v>1738.8999999999996</v>
      </c>
      <c r="K115" s="30">
        <v>5126.4999999999973</v>
      </c>
      <c r="L115" s="30">
        <v>8607.9000000000033</v>
      </c>
      <c r="M115" s="30">
        <v>6231.2000000000016</v>
      </c>
      <c r="N115" s="30">
        <v>4308.4000000000005</v>
      </c>
      <c r="O115" s="30">
        <v>248.9</v>
      </c>
      <c r="P115" s="30">
        <v>11.9</v>
      </c>
      <c r="Q115" s="30">
        <v>47.7</v>
      </c>
      <c r="R115" s="30">
        <f t="shared" si="14"/>
        <v>27346.000000000007</v>
      </c>
      <c r="S115" s="31"/>
    </row>
    <row r="116" spans="2:19">
      <c r="B116" s="25"/>
      <c r="C116" s="26"/>
      <c r="D116" s="26"/>
      <c r="E116" s="27"/>
      <c r="F116" s="28" t="s">
        <v>76</v>
      </c>
      <c r="G116" s="29"/>
      <c r="H116" s="30"/>
      <c r="I116" s="30"/>
      <c r="J116" s="30"/>
      <c r="K116" s="30">
        <v>80</v>
      </c>
      <c r="L116" s="30">
        <v>104.6</v>
      </c>
      <c r="M116" s="30"/>
      <c r="N116" s="30"/>
      <c r="O116" s="30"/>
      <c r="P116" s="30"/>
      <c r="Q116" s="30"/>
      <c r="R116" s="30">
        <f t="shared" si="14"/>
        <v>184.6</v>
      </c>
      <c r="S116" s="31"/>
    </row>
    <row r="117" spans="2:19">
      <c r="B117" s="25"/>
      <c r="C117" s="26"/>
      <c r="D117" s="26"/>
      <c r="E117" s="32"/>
      <c r="F117" s="33" t="s">
        <v>9</v>
      </c>
      <c r="G117" s="34">
        <f t="shared" ref="G117:Q117" si="23">SUM(G113:G116)</f>
        <v>0</v>
      </c>
      <c r="H117" s="35">
        <f t="shared" si="23"/>
        <v>227.00000000000003</v>
      </c>
      <c r="I117" s="35">
        <f t="shared" si="23"/>
        <v>1226.9999999999998</v>
      </c>
      <c r="J117" s="35">
        <f t="shared" si="23"/>
        <v>3127.1999999999994</v>
      </c>
      <c r="K117" s="35">
        <f t="shared" si="23"/>
        <v>6886.8999999999978</v>
      </c>
      <c r="L117" s="35">
        <f t="shared" si="23"/>
        <v>14136.500000000002</v>
      </c>
      <c r="M117" s="35">
        <f t="shared" si="23"/>
        <v>8667.0000000000018</v>
      </c>
      <c r="N117" s="35">
        <f t="shared" si="23"/>
        <v>4987.8</v>
      </c>
      <c r="O117" s="35">
        <f t="shared" si="23"/>
        <v>248.9</v>
      </c>
      <c r="P117" s="35">
        <f t="shared" si="23"/>
        <v>11.9</v>
      </c>
      <c r="Q117" s="35">
        <f t="shared" si="23"/>
        <v>2076.5</v>
      </c>
      <c r="R117" s="35">
        <f t="shared" si="14"/>
        <v>41596.700000000004</v>
      </c>
      <c r="S117" s="36"/>
    </row>
    <row r="118" spans="2:19">
      <c r="B118" s="25"/>
      <c r="C118" s="26"/>
      <c r="D118" s="26"/>
      <c r="E118" s="20" t="s">
        <v>35</v>
      </c>
      <c r="F118" s="21" t="s">
        <v>75</v>
      </c>
      <c r="G118" s="22"/>
      <c r="H118" s="23"/>
      <c r="I118" s="23"/>
      <c r="J118" s="23">
        <v>26.4</v>
      </c>
      <c r="K118" s="23"/>
      <c r="L118" s="23">
        <v>542.20000000000005</v>
      </c>
      <c r="M118" s="23">
        <v>488.8</v>
      </c>
      <c r="N118" s="23"/>
      <c r="O118" s="23"/>
      <c r="P118" s="23"/>
      <c r="Q118" s="23"/>
      <c r="R118" s="23">
        <f t="shared" si="14"/>
        <v>1057.4000000000001</v>
      </c>
      <c r="S118" s="24"/>
    </row>
    <row r="119" spans="2:19">
      <c r="B119" s="25"/>
      <c r="C119" s="26"/>
      <c r="D119" s="26"/>
      <c r="E119" s="27"/>
      <c r="F119" s="28" t="s">
        <v>7</v>
      </c>
      <c r="G119" s="29"/>
      <c r="H119" s="30"/>
      <c r="I119" s="30">
        <v>225.7</v>
      </c>
      <c r="J119" s="30"/>
      <c r="K119" s="30">
        <v>1153.4000000000001</v>
      </c>
      <c r="L119" s="30">
        <v>3626.4</v>
      </c>
      <c r="M119" s="30">
        <v>1612.1</v>
      </c>
      <c r="N119" s="30">
        <v>595.20000000000005</v>
      </c>
      <c r="O119" s="30">
        <v>120.5</v>
      </c>
      <c r="P119" s="30"/>
      <c r="Q119" s="30">
        <v>366.5</v>
      </c>
      <c r="R119" s="30">
        <f t="shared" si="14"/>
        <v>7699.8</v>
      </c>
      <c r="S119" s="31"/>
    </row>
    <row r="120" spans="2:19">
      <c r="B120" s="25"/>
      <c r="C120" s="26"/>
      <c r="D120" s="26"/>
      <c r="E120" s="27"/>
      <c r="F120" s="28" t="s">
        <v>8</v>
      </c>
      <c r="G120" s="29"/>
      <c r="H120" s="30">
        <v>84.5</v>
      </c>
      <c r="I120" s="30">
        <v>368.39999999999992</v>
      </c>
      <c r="J120" s="30">
        <v>2062.0000000000005</v>
      </c>
      <c r="K120" s="30">
        <v>4951.7999999999975</v>
      </c>
      <c r="L120" s="30">
        <v>10317.000000000005</v>
      </c>
      <c r="M120" s="30">
        <v>6631.2999999999984</v>
      </c>
      <c r="N120" s="30">
        <v>4584.2000000000007</v>
      </c>
      <c r="O120" s="30">
        <v>437.90000000000003</v>
      </c>
      <c r="P120" s="30">
        <v>35.5</v>
      </c>
      <c r="Q120" s="30"/>
      <c r="R120" s="30">
        <f t="shared" si="14"/>
        <v>29472.600000000006</v>
      </c>
      <c r="S120" s="31"/>
    </row>
    <row r="121" spans="2:19">
      <c r="B121" s="25"/>
      <c r="C121" s="26"/>
      <c r="D121" s="26"/>
      <c r="E121" s="27"/>
      <c r="F121" s="28" t="s">
        <v>76</v>
      </c>
      <c r="G121" s="29"/>
      <c r="H121" s="30"/>
      <c r="I121" s="30"/>
      <c r="J121" s="30"/>
      <c r="K121" s="30"/>
      <c r="L121" s="30">
        <v>45</v>
      </c>
      <c r="M121" s="30"/>
      <c r="N121" s="30"/>
      <c r="O121" s="30"/>
      <c r="P121" s="30"/>
      <c r="Q121" s="30"/>
      <c r="R121" s="30">
        <f t="shared" si="14"/>
        <v>45</v>
      </c>
      <c r="S121" s="31"/>
    </row>
    <row r="122" spans="2:19">
      <c r="B122" s="25"/>
      <c r="C122" s="26"/>
      <c r="D122" s="26"/>
      <c r="E122" s="32"/>
      <c r="F122" s="33" t="s">
        <v>9</v>
      </c>
      <c r="G122" s="34">
        <f t="shared" ref="G122:Q122" si="24">SUM(G118:G121)</f>
        <v>0</v>
      </c>
      <c r="H122" s="35">
        <f t="shared" si="24"/>
        <v>84.5</v>
      </c>
      <c r="I122" s="35">
        <f t="shared" si="24"/>
        <v>594.09999999999991</v>
      </c>
      <c r="J122" s="35">
        <f t="shared" si="24"/>
        <v>2088.4000000000005</v>
      </c>
      <c r="K122" s="35">
        <f t="shared" si="24"/>
        <v>6105.1999999999971</v>
      </c>
      <c r="L122" s="35">
        <f t="shared" si="24"/>
        <v>14530.600000000006</v>
      </c>
      <c r="M122" s="35">
        <f t="shared" si="24"/>
        <v>8732.1999999999989</v>
      </c>
      <c r="N122" s="35">
        <f t="shared" si="24"/>
        <v>5179.4000000000005</v>
      </c>
      <c r="O122" s="35">
        <f t="shared" si="24"/>
        <v>558.40000000000009</v>
      </c>
      <c r="P122" s="35">
        <f t="shared" si="24"/>
        <v>35.5</v>
      </c>
      <c r="Q122" s="35">
        <f t="shared" si="24"/>
        <v>366.5</v>
      </c>
      <c r="R122" s="35">
        <f t="shared" si="14"/>
        <v>38274.800000000003</v>
      </c>
      <c r="S122" s="36"/>
    </row>
    <row r="123" spans="2:19">
      <c r="B123" s="25"/>
      <c r="C123" s="26"/>
      <c r="D123" s="26"/>
      <c r="E123" s="20" t="s">
        <v>36</v>
      </c>
      <c r="F123" s="21" t="s">
        <v>75</v>
      </c>
      <c r="G123" s="22"/>
      <c r="H123" s="23"/>
      <c r="I123" s="23"/>
      <c r="J123" s="23">
        <v>119.4</v>
      </c>
      <c r="K123" s="23"/>
      <c r="L123" s="23"/>
      <c r="M123" s="23">
        <v>340.9</v>
      </c>
      <c r="N123" s="23"/>
      <c r="O123" s="23"/>
      <c r="P123" s="23"/>
      <c r="Q123" s="23"/>
      <c r="R123" s="23">
        <f t="shared" si="14"/>
        <v>460.29999999999995</v>
      </c>
      <c r="S123" s="24"/>
    </row>
    <row r="124" spans="2:19">
      <c r="B124" s="25"/>
      <c r="C124" s="26"/>
      <c r="D124" s="26"/>
      <c r="E124" s="27"/>
      <c r="F124" s="28" t="s">
        <v>7</v>
      </c>
      <c r="G124" s="29"/>
      <c r="H124" s="30"/>
      <c r="I124" s="30">
        <v>137.80000000000001</v>
      </c>
      <c r="J124" s="30">
        <v>251.60000000000002</v>
      </c>
      <c r="K124" s="30">
        <v>881.00000000000011</v>
      </c>
      <c r="L124" s="30">
        <v>3966.8999999999992</v>
      </c>
      <c r="M124" s="30">
        <v>2731.2999999999997</v>
      </c>
      <c r="N124" s="30">
        <v>451.5</v>
      </c>
      <c r="O124" s="30"/>
      <c r="P124" s="30"/>
      <c r="Q124" s="30">
        <v>1206</v>
      </c>
      <c r="R124" s="30">
        <f t="shared" si="14"/>
        <v>9626.0999999999985</v>
      </c>
      <c r="S124" s="31"/>
    </row>
    <row r="125" spans="2:19">
      <c r="B125" s="25"/>
      <c r="C125" s="26"/>
      <c r="D125" s="26"/>
      <c r="E125" s="27"/>
      <c r="F125" s="28" t="s">
        <v>8</v>
      </c>
      <c r="G125" s="29"/>
      <c r="H125" s="30"/>
      <c r="I125" s="30">
        <v>582.20000000000005</v>
      </c>
      <c r="J125" s="30">
        <v>1778</v>
      </c>
      <c r="K125" s="30">
        <v>3877.2999999999997</v>
      </c>
      <c r="L125" s="30">
        <v>8599.8000000000011</v>
      </c>
      <c r="M125" s="30">
        <v>6269.9999999999973</v>
      </c>
      <c r="N125" s="30">
        <v>3329.3000000000015</v>
      </c>
      <c r="O125" s="30">
        <v>385.20000000000005</v>
      </c>
      <c r="P125" s="30">
        <v>11.2</v>
      </c>
      <c r="Q125" s="30">
        <v>39.299999999999997</v>
      </c>
      <c r="R125" s="30">
        <f t="shared" si="14"/>
        <v>24872.300000000003</v>
      </c>
      <c r="S125" s="31"/>
    </row>
    <row r="126" spans="2:19">
      <c r="B126" s="25"/>
      <c r="C126" s="26"/>
      <c r="D126" s="26"/>
      <c r="E126" s="27"/>
      <c r="F126" s="28" t="s">
        <v>76</v>
      </c>
      <c r="G126" s="29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>
        <f t="shared" si="14"/>
        <v>0</v>
      </c>
      <c r="S126" s="31"/>
    </row>
    <row r="127" spans="2:19">
      <c r="B127" s="25"/>
      <c r="C127" s="26"/>
      <c r="D127" s="26"/>
      <c r="E127" s="32"/>
      <c r="F127" s="33" t="s">
        <v>9</v>
      </c>
      <c r="G127" s="34">
        <f t="shared" ref="G127:Q127" si="25">SUM(G123:G126)</f>
        <v>0</v>
      </c>
      <c r="H127" s="35">
        <f t="shared" si="25"/>
        <v>0</v>
      </c>
      <c r="I127" s="35">
        <f t="shared" si="25"/>
        <v>720</v>
      </c>
      <c r="J127" s="35">
        <f t="shared" si="25"/>
        <v>2149</v>
      </c>
      <c r="K127" s="35">
        <f t="shared" si="25"/>
        <v>4758.3</v>
      </c>
      <c r="L127" s="35">
        <f t="shared" si="25"/>
        <v>12566.7</v>
      </c>
      <c r="M127" s="35">
        <f t="shared" si="25"/>
        <v>9342.1999999999971</v>
      </c>
      <c r="N127" s="35">
        <f t="shared" si="25"/>
        <v>3780.8000000000015</v>
      </c>
      <c r="O127" s="35">
        <f t="shared" si="25"/>
        <v>385.20000000000005</v>
      </c>
      <c r="P127" s="35">
        <f t="shared" si="25"/>
        <v>11.2</v>
      </c>
      <c r="Q127" s="35">
        <f t="shared" si="25"/>
        <v>1245.3</v>
      </c>
      <c r="R127" s="35">
        <f t="shared" si="14"/>
        <v>34958.699999999997</v>
      </c>
      <c r="S127" s="36"/>
    </row>
    <row r="128" spans="2:19">
      <c r="B128" s="25"/>
      <c r="C128" s="26"/>
      <c r="D128" s="26"/>
      <c r="E128" s="20" t="s">
        <v>37</v>
      </c>
      <c r="F128" s="21" t="s">
        <v>75</v>
      </c>
      <c r="G128" s="22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>
        <f t="shared" si="14"/>
        <v>0</v>
      </c>
      <c r="S128" s="24"/>
    </row>
    <row r="129" spans="2:19">
      <c r="B129" s="25"/>
      <c r="C129" s="26"/>
      <c r="D129" s="26"/>
      <c r="E129" s="27"/>
      <c r="F129" s="28" t="s">
        <v>7</v>
      </c>
      <c r="G129" s="29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>
        <f t="shared" si="14"/>
        <v>0</v>
      </c>
      <c r="S129" s="31"/>
    </row>
    <row r="130" spans="2:19">
      <c r="B130" s="25"/>
      <c r="C130" s="26"/>
      <c r="D130" s="26"/>
      <c r="E130" s="27"/>
      <c r="F130" s="28" t="s">
        <v>8</v>
      </c>
      <c r="G130" s="29"/>
      <c r="H130" s="30">
        <v>58.099999999999994</v>
      </c>
      <c r="I130" s="30"/>
      <c r="J130" s="30">
        <v>78.300000000000011</v>
      </c>
      <c r="K130" s="30">
        <v>91.7</v>
      </c>
      <c r="L130" s="30">
        <v>329.1</v>
      </c>
      <c r="M130" s="30">
        <v>256.40000000000003</v>
      </c>
      <c r="N130" s="30">
        <v>83.7</v>
      </c>
      <c r="O130" s="30">
        <v>28.5</v>
      </c>
      <c r="P130" s="30"/>
      <c r="Q130" s="30"/>
      <c r="R130" s="30">
        <f t="shared" si="14"/>
        <v>925.80000000000018</v>
      </c>
      <c r="S130" s="31"/>
    </row>
    <row r="131" spans="2:19">
      <c r="B131" s="25"/>
      <c r="C131" s="26"/>
      <c r="D131" s="26"/>
      <c r="E131" s="27"/>
      <c r="F131" s="28" t="s">
        <v>76</v>
      </c>
      <c r="G131" s="29"/>
      <c r="H131" s="30"/>
      <c r="I131" s="30"/>
      <c r="J131" s="30"/>
      <c r="K131" s="30"/>
      <c r="L131" s="30"/>
      <c r="M131" s="30">
        <v>50</v>
      </c>
      <c r="N131" s="30"/>
      <c r="O131" s="30"/>
      <c r="P131" s="30"/>
      <c r="Q131" s="30"/>
      <c r="R131" s="30">
        <f t="shared" si="14"/>
        <v>50</v>
      </c>
      <c r="S131" s="31"/>
    </row>
    <row r="132" spans="2:19">
      <c r="B132" s="25"/>
      <c r="C132" s="26"/>
      <c r="D132" s="26"/>
      <c r="E132" s="32"/>
      <c r="F132" s="33" t="s">
        <v>9</v>
      </c>
      <c r="G132" s="34">
        <f t="shared" ref="G132:Q132" si="26">SUM(G128:G131)</f>
        <v>0</v>
      </c>
      <c r="H132" s="35">
        <f t="shared" si="26"/>
        <v>58.099999999999994</v>
      </c>
      <c r="I132" s="35">
        <f t="shared" si="26"/>
        <v>0</v>
      </c>
      <c r="J132" s="35">
        <f t="shared" si="26"/>
        <v>78.300000000000011</v>
      </c>
      <c r="K132" s="35">
        <f t="shared" si="26"/>
        <v>91.7</v>
      </c>
      <c r="L132" s="35">
        <f t="shared" si="26"/>
        <v>329.1</v>
      </c>
      <c r="M132" s="35">
        <f t="shared" si="26"/>
        <v>306.40000000000003</v>
      </c>
      <c r="N132" s="35">
        <f t="shared" si="26"/>
        <v>83.7</v>
      </c>
      <c r="O132" s="35">
        <f t="shared" si="26"/>
        <v>28.5</v>
      </c>
      <c r="P132" s="35"/>
      <c r="Q132" s="35">
        <f t="shared" si="26"/>
        <v>0</v>
      </c>
      <c r="R132" s="35">
        <f t="shared" si="14"/>
        <v>975.80000000000018</v>
      </c>
      <c r="S132" s="36"/>
    </row>
    <row r="133" spans="2:19">
      <c r="B133" s="25"/>
      <c r="C133" s="26"/>
      <c r="D133" s="26"/>
      <c r="E133" s="20" t="s">
        <v>38</v>
      </c>
      <c r="F133" s="21" t="s">
        <v>75</v>
      </c>
      <c r="G133" s="22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>
        <f t="shared" si="14"/>
        <v>0</v>
      </c>
      <c r="S133" s="24"/>
    </row>
    <row r="134" spans="2:19">
      <c r="B134" s="25"/>
      <c r="C134" s="26"/>
      <c r="D134" s="26"/>
      <c r="E134" s="27"/>
      <c r="F134" s="28" t="s">
        <v>7</v>
      </c>
      <c r="G134" s="29"/>
      <c r="H134" s="30"/>
      <c r="I134" s="30"/>
      <c r="J134" s="30">
        <v>177.6</v>
      </c>
      <c r="K134" s="30">
        <v>572.6</v>
      </c>
      <c r="L134" s="30">
        <v>721</v>
      </c>
      <c r="M134" s="30"/>
      <c r="N134" s="30"/>
      <c r="O134" s="30"/>
      <c r="P134" s="30"/>
      <c r="Q134" s="30"/>
      <c r="R134" s="30">
        <f t="shared" si="14"/>
        <v>1471.2</v>
      </c>
      <c r="S134" s="31"/>
    </row>
    <row r="135" spans="2:19">
      <c r="B135" s="25"/>
      <c r="C135" s="26"/>
      <c r="D135" s="26"/>
      <c r="E135" s="27"/>
      <c r="F135" s="28" t="s">
        <v>8</v>
      </c>
      <c r="G135" s="29"/>
      <c r="H135" s="30">
        <v>66</v>
      </c>
      <c r="I135" s="30">
        <v>135.69999999999999</v>
      </c>
      <c r="J135" s="30">
        <v>344.09999999999997</v>
      </c>
      <c r="K135" s="30">
        <v>1177.7999999999997</v>
      </c>
      <c r="L135" s="30">
        <v>2191.1000000000008</v>
      </c>
      <c r="M135" s="30">
        <v>1401.0000000000002</v>
      </c>
      <c r="N135" s="30">
        <v>542.29999999999995</v>
      </c>
      <c r="O135" s="30"/>
      <c r="P135" s="30">
        <v>14.8</v>
      </c>
      <c r="Q135" s="30"/>
      <c r="R135" s="30">
        <f t="shared" si="14"/>
        <v>5872.8000000000011</v>
      </c>
      <c r="S135" s="31"/>
    </row>
    <row r="136" spans="2:19">
      <c r="B136" s="25"/>
      <c r="C136" s="26"/>
      <c r="D136" s="26"/>
      <c r="E136" s="27"/>
      <c r="F136" s="28" t="s">
        <v>76</v>
      </c>
      <c r="G136" s="29"/>
      <c r="H136" s="30"/>
      <c r="I136" s="30"/>
      <c r="J136" s="30"/>
      <c r="K136" s="30">
        <v>40</v>
      </c>
      <c r="L136" s="30">
        <v>254.2</v>
      </c>
      <c r="M136" s="30">
        <v>162.30000000000001</v>
      </c>
      <c r="N136" s="30"/>
      <c r="O136" s="30"/>
      <c r="P136" s="30"/>
      <c r="Q136" s="30"/>
      <c r="R136" s="30">
        <f t="shared" si="14"/>
        <v>456.5</v>
      </c>
      <c r="S136" s="31"/>
    </row>
    <row r="137" spans="2:19">
      <c r="B137" s="25"/>
      <c r="C137" s="26"/>
      <c r="D137" s="26"/>
      <c r="E137" s="32"/>
      <c r="F137" s="33" t="s">
        <v>9</v>
      </c>
      <c r="G137" s="34">
        <f>SUM(G133:G136)</f>
        <v>0</v>
      </c>
      <c r="H137" s="35">
        <f>SUM(H133:H136)</f>
        <v>66</v>
      </c>
      <c r="I137" s="35">
        <f t="shared" ref="I137:Q137" si="27">SUM(I133:I136)</f>
        <v>135.69999999999999</v>
      </c>
      <c r="J137" s="35">
        <f t="shared" si="27"/>
        <v>521.69999999999993</v>
      </c>
      <c r="K137" s="35">
        <f t="shared" si="27"/>
        <v>1790.3999999999996</v>
      </c>
      <c r="L137" s="35">
        <f t="shared" si="27"/>
        <v>3166.3000000000006</v>
      </c>
      <c r="M137" s="35">
        <f t="shared" si="27"/>
        <v>1563.3000000000002</v>
      </c>
      <c r="N137" s="35">
        <f t="shared" si="27"/>
        <v>542.29999999999995</v>
      </c>
      <c r="O137" s="35">
        <f t="shared" si="27"/>
        <v>0</v>
      </c>
      <c r="P137" s="35">
        <f t="shared" si="27"/>
        <v>14.8</v>
      </c>
      <c r="Q137" s="35">
        <f t="shared" si="27"/>
        <v>0</v>
      </c>
      <c r="R137" s="35">
        <f t="shared" ref="R137" si="28">SUM(G137:Q137)</f>
        <v>7800.5000000000009</v>
      </c>
      <c r="S137" s="36"/>
    </row>
    <row r="138" spans="2:19">
      <c r="B138" s="25"/>
      <c r="C138" s="37"/>
      <c r="D138" s="38"/>
      <c r="E138" s="39"/>
      <c r="F138" s="40"/>
      <c r="G138" s="34">
        <f>SUM(G137,G132,G127,G122,G117,G112,G107,G102,G97,G92,G87,G82,G77,G72,G67,G62,G57,G52,G47,G42,G37,G32,G27,G22,G17,G12)</f>
        <v>0</v>
      </c>
      <c r="H138" s="35">
        <f>SUM(H137,H132,H127,H122,H117,H112,H107,H102,H97,H92,H87,H82,H77,H72,H67,H62,H57,H52,H47,H42,H37,H32,H27,H22,H17,H12)</f>
        <v>1686.8999999999999</v>
      </c>
      <c r="I138" s="35">
        <f t="shared" ref="I138:R138" si="29">SUM(I137,I132,I127,I122,I117,I112,I107,I102,I97,I92,I87,I82,I77,I72,I67,I62,I57,I52,I47,I42,I37,I32,I27,I22,I17,I12)</f>
        <v>6530.2</v>
      </c>
      <c r="J138" s="35">
        <f t="shared" si="29"/>
        <v>21268.100000000002</v>
      </c>
      <c r="K138" s="35">
        <f t="shared" si="29"/>
        <v>48220.19999999999</v>
      </c>
      <c r="L138" s="35">
        <f t="shared" si="29"/>
        <v>111210.00000000001</v>
      </c>
      <c r="M138" s="35">
        <f t="shared" si="29"/>
        <v>65496.900000000016</v>
      </c>
      <c r="N138" s="35">
        <f t="shared" si="29"/>
        <v>35113.299999999988</v>
      </c>
      <c r="O138" s="35">
        <f t="shared" si="29"/>
        <v>2863.2000000000003</v>
      </c>
      <c r="P138" s="35">
        <f t="shared" si="29"/>
        <v>73.400000000000006</v>
      </c>
      <c r="Q138" s="35">
        <f t="shared" si="29"/>
        <v>8769</v>
      </c>
      <c r="R138" s="35">
        <f t="shared" si="29"/>
        <v>301231.2</v>
      </c>
      <c r="S138" s="41"/>
    </row>
    <row r="139" spans="2:19">
      <c r="B139" s="25"/>
      <c r="C139" s="26" t="s">
        <v>49</v>
      </c>
      <c r="D139" s="42" t="s">
        <v>42</v>
      </c>
      <c r="E139" s="19" t="s">
        <v>41</v>
      </c>
      <c r="F139" s="21" t="s">
        <v>75</v>
      </c>
      <c r="G139" s="22"/>
      <c r="H139" s="23"/>
      <c r="I139" s="23">
        <v>233.1</v>
      </c>
      <c r="J139" s="23"/>
      <c r="K139" s="23">
        <v>1834.3</v>
      </c>
      <c r="L139" s="23">
        <v>966.8</v>
      </c>
      <c r="M139" s="23">
        <v>559.70000000000005</v>
      </c>
      <c r="N139" s="23"/>
      <c r="O139" s="23"/>
      <c r="P139" s="23"/>
      <c r="Q139" s="23">
        <v>1202.9000000000001</v>
      </c>
      <c r="R139" s="23">
        <f t="shared" ref="R139:R168" si="30">SUM(G139:Q139)</f>
        <v>4796.7999999999993</v>
      </c>
      <c r="S139" s="24"/>
    </row>
    <row r="140" spans="2:19">
      <c r="B140" s="25"/>
      <c r="C140" s="26"/>
      <c r="D140" s="43"/>
      <c r="E140" s="26"/>
      <c r="F140" s="28" t="s">
        <v>7</v>
      </c>
      <c r="G140" s="29"/>
      <c r="H140" s="30">
        <v>207.9</v>
      </c>
      <c r="I140" s="30">
        <v>736.69999999999993</v>
      </c>
      <c r="J140" s="30">
        <v>3393.4</v>
      </c>
      <c r="K140" s="30">
        <v>6912.6000000000013</v>
      </c>
      <c r="L140" s="30">
        <v>10221.200000000001</v>
      </c>
      <c r="M140" s="30">
        <v>3618.5000000000005</v>
      </c>
      <c r="N140" s="30">
        <v>1909.6999999999998</v>
      </c>
      <c r="O140" s="30"/>
      <c r="P140" s="30"/>
      <c r="Q140" s="30">
        <v>191.4</v>
      </c>
      <c r="R140" s="30">
        <f t="shared" si="30"/>
        <v>27191.400000000005</v>
      </c>
      <c r="S140" s="31"/>
    </row>
    <row r="141" spans="2:19">
      <c r="B141" s="25"/>
      <c r="C141" s="26"/>
      <c r="D141" s="43"/>
      <c r="E141" s="26"/>
      <c r="F141" s="28" t="s">
        <v>8</v>
      </c>
      <c r="G141" s="29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>
        <f t="shared" si="30"/>
        <v>0</v>
      </c>
      <c r="S141" s="31"/>
    </row>
    <row r="142" spans="2:19">
      <c r="B142" s="25"/>
      <c r="C142" s="26"/>
      <c r="D142" s="43"/>
      <c r="E142" s="26"/>
      <c r="F142" s="28" t="s">
        <v>76</v>
      </c>
      <c r="G142" s="29"/>
      <c r="H142" s="30">
        <v>123.39999999999999</v>
      </c>
      <c r="I142" s="30">
        <v>265.79999999999995</v>
      </c>
      <c r="J142" s="30">
        <v>634.29999999999995</v>
      </c>
      <c r="K142" s="30">
        <v>1250.2</v>
      </c>
      <c r="L142" s="30">
        <v>1552.5999999999997</v>
      </c>
      <c r="M142" s="30">
        <v>603.20000000000005</v>
      </c>
      <c r="N142" s="30">
        <v>176</v>
      </c>
      <c r="O142" s="30"/>
      <c r="P142" s="30"/>
      <c r="Q142" s="30">
        <v>37.1</v>
      </c>
      <c r="R142" s="30">
        <f t="shared" si="30"/>
        <v>4642.5999999999995</v>
      </c>
      <c r="S142" s="31"/>
    </row>
    <row r="143" spans="2:19">
      <c r="B143" s="25"/>
      <c r="C143" s="26"/>
      <c r="D143" s="44"/>
      <c r="E143" s="45" t="s">
        <v>9</v>
      </c>
      <c r="F143" s="46"/>
      <c r="G143" s="34">
        <f t="shared" ref="G143:Q143" si="31">SUM(G139:G142)</f>
        <v>0</v>
      </c>
      <c r="H143" s="35">
        <f t="shared" si="31"/>
        <v>331.3</v>
      </c>
      <c r="I143" s="35">
        <f t="shared" si="31"/>
        <v>1235.5999999999999</v>
      </c>
      <c r="J143" s="35">
        <f t="shared" si="31"/>
        <v>4027.7</v>
      </c>
      <c r="K143" s="35">
        <f t="shared" si="31"/>
        <v>9997.1000000000022</v>
      </c>
      <c r="L143" s="35">
        <f t="shared" si="31"/>
        <v>12740.6</v>
      </c>
      <c r="M143" s="35">
        <f t="shared" si="31"/>
        <v>4781.4000000000005</v>
      </c>
      <c r="N143" s="35">
        <f t="shared" si="31"/>
        <v>2085.6999999999998</v>
      </c>
      <c r="O143" s="35">
        <f t="shared" si="31"/>
        <v>0</v>
      </c>
      <c r="P143" s="35">
        <f t="shared" si="31"/>
        <v>0</v>
      </c>
      <c r="Q143" s="35">
        <f t="shared" si="31"/>
        <v>1431.4</v>
      </c>
      <c r="R143" s="35">
        <f t="shared" si="30"/>
        <v>36630.800000000003</v>
      </c>
      <c r="S143" s="36"/>
    </row>
    <row r="144" spans="2:19">
      <c r="B144" s="25"/>
      <c r="C144" s="26"/>
      <c r="D144" s="42" t="s">
        <v>43</v>
      </c>
      <c r="E144" s="19" t="s">
        <v>44</v>
      </c>
      <c r="F144" s="21" t="s">
        <v>75</v>
      </c>
      <c r="G144" s="22"/>
      <c r="H144" s="23"/>
      <c r="I144" s="23"/>
      <c r="J144" s="23">
        <v>363.20000000000005</v>
      </c>
      <c r="K144" s="23">
        <v>1322.6</v>
      </c>
      <c r="L144" s="23">
        <v>1323</v>
      </c>
      <c r="M144" s="23">
        <v>41.2</v>
      </c>
      <c r="N144" s="23">
        <v>39.6</v>
      </c>
      <c r="O144" s="23"/>
      <c r="P144" s="23"/>
      <c r="Q144" s="23">
        <v>10663.6</v>
      </c>
      <c r="R144" s="23">
        <f t="shared" si="30"/>
        <v>13753.2</v>
      </c>
      <c r="S144" s="24"/>
    </row>
    <row r="145" spans="2:19">
      <c r="B145" s="25"/>
      <c r="C145" s="26"/>
      <c r="D145" s="43"/>
      <c r="E145" s="26"/>
      <c r="F145" s="28" t="s">
        <v>7</v>
      </c>
      <c r="G145" s="29"/>
      <c r="H145" s="30">
        <v>133.69999999999999</v>
      </c>
      <c r="I145" s="30">
        <v>1304.4000000000001</v>
      </c>
      <c r="J145" s="30">
        <v>2483.1000000000004</v>
      </c>
      <c r="K145" s="30">
        <v>12515.000000000004</v>
      </c>
      <c r="L145" s="30">
        <v>18421.099999999999</v>
      </c>
      <c r="M145" s="30">
        <v>8672.2999999999993</v>
      </c>
      <c r="N145" s="30">
        <v>3229.8999999999996</v>
      </c>
      <c r="O145" s="30">
        <v>618.6</v>
      </c>
      <c r="P145" s="30"/>
      <c r="Q145" s="30">
        <v>3760.1</v>
      </c>
      <c r="R145" s="30">
        <f t="shared" si="30"/>
        <v>51138.200000000004</v>
      </c>
      <c r="S145" s="31"/>
    </row>
    <row r="146" spans="2:19">
      <c r="B146" s="25"/>
      <c r="C146" s="26"/>
      <c r="D146" s="43"/>
      <c r="E146" s="26"/>
      <c r="F146" s="28" t="s">
        <v>8</v>
      </c>
      <c r="G146" s="29"/>
      <c r="H146" s="30">
        <v>150.69999999999999</v>
      </c>
      <c r="I146" s="30">
        <v>874.6</v>
      </c>
      <c r="J146" s="30">
        <v>1827.5</v>
      </c>
      <c r="K146" s="30">
        <v>7009.9999999999964</v>
      </c>
      <c r="L146" s="30">
        <v>7836.0000000000036</v>
      </c>
      <c r="M146" s="30">
        <v>5141.3999999999996</v>
      </c>
      <c r="N146" s="30">
        <v>2738.5</v>
      </c>
      <c r="O146" s="30">
        <v>69.3</v>
      </c>
      <c r="P146" s="30"/>
      <c r="Q146" s="30"/>
      <c r="R146" s="30">
        <f t="shared" si="30"/>
        <v>25647.999999999996</v>
      </c>
      <c r="S146" s="31"/>
    </row>
    <row r="147" spans="2:19">
      <c r="B147" s="25"/>
      <c r="C147" s="26"/>
      <c r="D147" s="43"/>
      <c r="E147" s="26"/>
      <c r="F147" s="28" t="s">
        <v>76</v>
      </c>
      <c r="G147" s="29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>
        <f t="shared" si="30"/>
        <v>0</v>
      </c>
      <c r="S147" s="31"/>
    </row>
    <row r="148" spans="2:19">
      <c r="B148" s="25"/>
      <c r="C148" s="26"/>
      <c r="D148" s="44"/>
      <c r="E148" s="45" t="s">
        <v>9</v>
      </c>
      <c r="F148" s="46"/>
      <c r="G148" s="34">
        <f t="shared" ref="G148:Q148" si="32">SUM(G144:G147)</f>
        <v>0</v>
      </c>
      <c r="H148" s="35">
        <f t="shared" si="32"/>
        <v>284.39999999999998</v>
      </c>
      <c r="I148" s="35">
        <f t="shared" si="32"/>
        <v>2179</v>
      </c>
      <c r="J148" s="35">
        <f t="shared" si="32"/>
        <v>4673.8</v>
      </c>
      <c r="K148" s="35">
        <f t="shared" si="32"/>
        <v>20847.599999999999</v>
      </c>
      <c r="L148" s="35">
        <f t="shared" si="32"/>
        <v>27580.100000000002</v>
      </c>
      <c r="M148" s="35">
        <f t="shared" si="32"/>
        <v>13854.9</v>
      </c>
      <c r="N148" s="35">
        <f t="shared" si="32"/>
        <v>6008</v>
      </c>
      <c r="O148" s="35">
        <f t="shared" si="32"/>
        <v>687.9</v>
      </c>
      <c r="P148" s="35">
        <f t="shared" si="32"/>
        <v>0</v>
      </c>
      <c r="Q148" s="35">
        <f t="shared" si="32"/>
        <v>14423.7</v>
      </c>
      <c r="R148" s="35">
        <f t="shared" si="30"/>
        <v>90539.4</v>
      </c>
      <c r="S148" s="36"/>
    </row>
    <row r="149" spans="2:19">
      <c r="B149" s="25"/>
      <c r="C149" s="26"/>
      <c r="D149" s="42" t="s">
        <v>45</v>
      </c>
      <c r="E149" s="19" t="s">
        <v>46</v>
      </c>
      <c r="F149" s="21" t="s">
        <v>75</v>
      </c>
      <c r="G149" s="22"/>
      <c r="H149" s="23"/>
      <c r="I149" s="23">
        <v>1313</v>
      </c>
      <c r="J149" s="23">
        <v>1374</v>
      </c>
      <c r="K149" s="23">
        <v>1951</v>
      </c>
      <c r="L149" s="23">
        <v>440</v>
      </c>
      <c r="M149" s="23"/>
      <c r="N149" s="23"/>
      <c r="O149" s="23"/>
      <c r="P149" s="23"/>
      <c r="Q149" s="23">
        <v>9033</v>
      </c>
      <c r="R149" s="23">
        <f t="shared" si="30"/>
        <v>14111</v>
      </c>
      <c r="S149" s="24"/>
    </row>
    <row r="150" spans="2:19">
      <c r="B150" s="25"/>
      <c r="C150" s="26"/>
      <c r="D150" s="43"/>
      <c r="E150" s="26"/>
      <c r="F150" s="28" t="s">
        <v>7</v>
      </c>
      <c r="G150" s="29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>
        <f t="shared" si="30"/>
        <v>0</v>
      </c>
      <c r="S150" s="31"/>
    </row>
    <row r="151" spans="2:19">
      <c r="B151" s="25"/>
      <c r="C151" s="26"/>
      <c r="D151" s="43"/>
      <c r="E151" s="26"/>
      <c r="F151" s="28" t="s">
        <v>8</v>
      </c>
      <c r="G151" s="29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>
        <f t="shared" si="30"/>
        <v>0</v>
      </c>
      <c r="S151" s="31"/>
    </row>
    <row r="152" spans="2:19">
      <c r="B152" s="25"/>
      <c r="C152" s="26"/>
      <c r="D152" s="43"/>
      <c r="E152" s="26"/>
      <c r="F152" s="28" t="s">
        <v>76</v>
      </c>
      <c r="G152" s="29"/>
      <c r="H152" s="30">
        <v>80</v>
      </c>
      <c r="I152" s="30">
        <v>6096</v>
      </c>
      <c r="J152" s="30">
        <v>9699</v>
      </c>
      <c r="K152" s="30">
        <v>32220</v>
      </c>
      <c r="L152" s="30">
        <v>19219</v>
      </c>
      <c r="M152" s="30">
        <v>24418</v>
      </c>
      <c r="N152" s="30">
        <v>9249</v>
      </c>
      <c r="O152" s="30"/>
      <c r="P152" s="30"/>
      <c r="Q152" s="30">
        <v>3085</v>
      </c>
      <c r="R152" s="30">
        <f t="shared" si="30"/>
        <v>104066</v>
      </c>
      <c r="S152" s="31"/>
    </row>
    <row r="153" spans="2:19">
      <c r="B153" s="25"/>
      <c r="C153" s="26"/>
      <c r="D153" s="44"/>
      <c r="E153" s="45" t="s">
        <v>9</v>
      </c>
      <c r="F153" s="46"/>
      <c r="G153" s="34">
        <f t="shared" ref="G153:Q153" si="33">SUM(G149:G152)</f>
        <v>0</v>
      </c>
      <c r="H153" s="35">
        <f t="shared" si="33"/>
        <v>80</v>
      </c>
      <c r="I153" s="35">
        <f t="shared" si="33"/>
        <v>7409</v>
      </c>
      <c r="J153" s="35">
        <f t="shared" si="33"/>
        <v>11073</v>
      </c>
      <c r="K153" s="35">
        <f t="shared" si="33"/>
        <v>34171</v>
      </c>
      <c r="L153" s="35">
        <f t="shared" si="33"/>
        <v>19659</v>
      </c>
      <c r="M153" s="35">
        <f t="shared" si="33"/>
        <v>24418</v>
      </c>
      <c r="N153" s="35">
        <f t="shared" si="33"/>
        <v>9249</v>
      </c>
      <c r="O153" s="35">
        <f t="shared" si="33"/>
        <v>0</v>
      </c>
      <c r="P153" s="35">
        <f t="shared" si="33"/>
        <v>0</v>
      </c>
      <c r="Q153" s="35">
        <f t="shared" si="33"/>
        <v>12118</v>
      </c>
      <c r="R153" s="35">
        <f t="shared" si="30"/>
        <v>118177</v>
      </c>
      <c r="S153" s="36"/>
    </row>
    <row r="154" spans="2:19">
      <c r="B154" s="25"/>
      <c r="C154" s="26"/>
      <c r="D154" s="42" t="s">
        <v>47</v>
      </c>
      <c r="E154" s="19" t="s">
        <v>48</v>
      </c>
      <c r="F154" s="21" t="s">
        <v>75</v>
      </c>
      <c r="G154" s="22"/>
      <c r="H154" s="23">
        <v>228</v>
      </c>
      <c r="I154" s="23">
        <v>958</v>
      </c>
      <c r="J154" s="23">
        <v>1478</v>
      </c>
      <c r="K154" s="23">
        <v>6759</v>
      </c>
      <c r="L154" s="23">
        <v>6058</v>
      </c>
      <c r="M154" s="23">
        <v>1471</v>
      </c>
      <c r="N154" s="23">
        <v>1046</v>
      </c>
      <c r="O154" s="23"/>
      <c r="P154" s="23"/>
      <c r="Q154" s="23"/>
      <c r="R154" s="23">
        <f t="shared" si="30"/>
        <v>17998</v>
      </c>
      <c r="S154" s="24"/>
    </row>
    <row r="155" spans="2:19">
      <c r="B155" s="25"/>
      <c r="C155" s="26"/>
      <c r="D155" s="43"/>
      <c r="E155" s="26"/>
      <c r="F155" s="28" t="s">
        <v>7</v>
      </c>
      <c r="G155" s="29"/>
      <c r="H155" s="30"/>
      <c r="I155" s="30"/>
      <c r="J155" s="30"/>
      <c r="K155" s="30">
        <v>269</v>
      </c>
      <c r="L155" s="30">
        <v>146</v>
      </c>
      <c r="M155" s="30"/>
      <c r="N155" s="30"/>
      <c r="O155" s="30"/>
      <c r="P155" s="30"/>
      <c r="Q155" s="30">
        <v>687</v>
      </c>
      <c r="R155" s="30">
        <f t="shared" si="30"/>
        <v>1102</v>
      </c>
      <c r="S155" s="31"/>
    </row>
    <row r="156" spans="2:19">
      <c r="B156" s="25"/>
      <c r="C156" s="26"/>
      <c r="D156" s="43"/>
      <c r="E156" s="26"/>
      <c r="F156" s="28" t="s">
        <v>8</v>
      </c>
      <c r="G156" s="29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>
        <f t="shared" si="30"/>
        <v>0</v>
      </c>
      <c r="S156" s="31"/>
    </row>
    <row r="157" spans="2:19">
      <c r="B157" s="25"/>
      <c r="C157" s="26"/>
      <c r="D157" s="43"/>
      <c r="E157" s="26"/>
      <c r="F157" s="28" t="s">
        <v>76</v>
      </c>
      <c r="G157" s="29"/>
      <c r="H157" s="30">
        <v>70</v>
      </c>
      <c r="I157" s="30">
        <v>153</v>
      </c>
      <c r="J157" s="30">
        <v>1179</v>
      </c>
      <c r="K157" s="30">
        <v>6480.3</v>
      </c>
      <c r="L157" s="30">
        <v>8191</v>
      </c>
      <c r="M157" s="30">
        <v>1986</v>
      </c>
      <c r="N157" s="30">
        <v>1733</v>
      </c>
      <c r="O157" s="30"/>
      <c r="P157" s="30"/>
      <c r="Q157" s="30"/>
      <c r="R157" s="30">
        <f t="shared" si="30"/>
        <v>19792.3</v>
      </c>
      <c r="S157" s="31"/>
    </row>
    <row r="158" spans="2:19">
      <c r="B158" s="25"/>
      <c r="C158" s="37"/>
      <c r="D158" s="44"/>
      <c r="E158" s="45" t="s">
        <v>9</v>
      </c>
      <c r="F158" s="46"/>
      <c r="G158" s="34">
        <f t="shared" ref="G158:Q158" si="34">SUM(G154:G157)</f>
        <v>0</v>
      </c>
      <c r="H158" s="35">
        <f t="shared" si="34"/>
        <v>298</v>
      </c>
      <c r="I158" s="35">
        <f t="shared" si="34"/>
        <v>1111</v>
      </c>
      <c r="J158" s="35">
        <f t="shared" si="34"/>
        <v>2657</v>
      </c>
      <c r="K158" s="35">
        <f t="shared" si="34"/>
        <v>13508.3</v>
      </c>
      <c r="L158" s="35">
        <f t="shared" si="34"/>
        <v>14395</v>
      </c>
      <c r="M158" s="35">
        <f t="shared" si="34"/>
        <v>3457</v>
      </c>
      <c r="N158" s="35">
        <f t="shared" si="34"/>
        <v>2779</v>
      </c>
      <c r="O158" s="35">
        <f t="shared" si="34"/>
        <v>0</v>
      </c>
      <c r="P158" s="35">
        <f t="shared" si="34"/>
        <v>0</v>
      </c>
      <c r="Q158" s="35">
        <f t="shared" si="34"/>
        <v>687</v>
      </c>
      <c r="R158" s="35">
        <f t="shared" si="30"/>
        <v>38892.300000000003</v>
      </c>
      <c r="S158" s="36"/>
    </row>
    <row r="159" spans="2:19" ht="17.25" customHeight="1">
      <c r="B159" s="25"/>
      <c r="C159" s="42" t="s">
        <v>54</v>
      </c>
      <c r="D159" s="47" t="s">
        <v>51</v>
      </c>
      <c r="E159" s="19" t="s">
        <v>50</v>
      </c>
      <c r="F159" s="21" t="s">
        <v>75</v>
      </c>
      <c r="G159" s="22"/>
      <c r="H159" s="23"/>
      <c r="I159" s="23"/>
      <c r="J159" s="23"/>
      <c r="K159" s="23"/>
      <c r="L159" s="48">
        <v>166</v>
      </c>
      <c r="M159" s="23"/>
      <c r="N159" s="23"/>
      <c r="O159" s="23"/>
      <c r="P159" s="23"/>
      <c r="Q159" s="23"/>
      <c r="R159" s="23">
        <f t="shared" si="30"/>
        <v>166</v>
      </c>
      <c r="S159" s="24"/>
    </row>
    <row r="160" spans="2:19">
      <c r="B160" s="25"/>
      <c r="C160" s="43"/>
      <c r="D160" s="49"/>
      <c r="E160" s="26"/>
      <c r="F160" s="28" t="s">
        <v>7</v>
      </c>
      <c r="G160" s="29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>
        <f t="shared" si="30"/>
        <v>0</v>
      </c>
      <c r="S160" s="31"/>
    </row>
    <row r="161" spans="2:19">
      <c r="B161" s="25"/>
      <c r="C161" s="43"/>
      <c r="D161" s="49"/>
      <c r="E161" s="26"/>
      <c r="F161" s="28" t="s">
        <v>8</v>
      </c>
      <c r="G161" s="29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>
        <f t="shared" si="30"/>
        <v>0</v>
      </c>
      <c r="S161" s="31"/>
    </row>
    <row r="162" spans="2:19">
      <c r="B162" s="25"/>
      <c r="C162" s="43"/>
      <c r="D162" s="49"/>
      <c r="E162" s="26"/>
      <c r="F162" s="28" t="s">
        <v>76</v>
      </c>
      <c r="G162" s="29"/>
      <c r="H162" s="30">
        <v>2143</v>
      </c>
      <c r="I162" s="30">
        <v>10763</v>
      </c>
      <c r="J162" s="30">
        <v>29492.799999999999</v>
      </c>
      <c r="K162" s="30">
        <v>106681.59999999999</v>
      </c>
      <c r="L162" s="30">
        <v>164532.1</v>
      </c>
      <c r="M162" s="30">
        <v>104348.4</v>
      </c>
      <c r="N162" s="30">
        <v>79949.099999999991</v>
      </c>
      <c r="O162" s="30">
        <v>4170.8999999999996</v>
      </c>
      <c r="P162" s="30">
        <v>143</v>
      </c>
      <c r="Q162" s="30">
        <v>6289</v>
      </c>
      <c r="R162" s="30">
        <f t="shared" si="30"/>
        <v>508512.9</v>
      </c>
      <c r="S162" s="31"/>
    </row>
    <row r="163" spans="2:19">
      <c r="B163" s="25"/>
      <c r="C163" s="44"/>
      <c r="D163" s="45" t="s">
        <v>9</v>
      </c>
      <c r="E163" s="45"/>
      <c r="F163" s="46"/>
      <c r="G163" s="34">
        <f t="shared" ref="G163:Q163" si="35">SUM(G159:G162)</f>
        <v>0</v>
      </c>
      <c r="H163" s="35">
        <f t="shared" si="35"/>
        <v>2143</v>
      </c>
      <c r="I163" s="35">
        <f t="shared" si="35"/>
        <v>10763</v>
      </c>
      <c r="J163" s="35">
        <f t="shared" si="35"/>
        <v>29492.799999999999</v>
      </c>
      <c r="K163" s="35">
        <f t="shared" si="35"/>
        <v>106681.59999999999</v>
      </c>
      <c r="L163" s="35">
        <f t="shared" si="35"/>
        <v>164698.1</v>
      </c>
      <c r="M163" s="35">
        <f t="shared" si="35"/>
        <v>104348.4</v>
      </c>
      <c r="N163" s="35">
        <f t="shared" si="35"/>
        <v>79949.099999999991</v>
      </c>
      <c r="O163" s="35">
        <f t="shared" si="35"/>
        <v>4170.8999999999996</v>
      </c>
      <c r="P163" s="35">
        <f t="shared" si="35"/>
        <v>143</v>
      </c>
      <c r="Q163" s="35">
        <f t="shared" si="35"/>
        <v>6289</v>
      </c>
      <c r="R163" s="35">
        <f t="shared" si="30"/>
        <v>508678.9</v>
      </c>
      <c r="S163" s="36"/>
    </row>
    <row r="164" spans="2:19" ht="17.25" customHeight="1">
      <c r="B164" s="25"/>
      <c r="C164" s="42" t="s">
        <v>55</v>
      </c>
      <c r="D164" s="50" t="s">
        <v>52</v>
      </c>
      <c r="E164" s="19" t="s">
        <v>53</v>
      </c>
      <c r="F164" s="21" t="s">
        <v>75</v>
      </c>
      <c r="G164" s="22"/>
      <c r="H164" s="23"/>
      <c r="I164" s="23">
        <v>303</v>
      </c>
      <c r="J164" s="23">
        <v>1678</v>
      </c>
      <c r="K164" s="23">
        <v>6537</v>
      </c>
      <c r="L164" s="23">
        <v>4042</v>
      </c>
      <c r="M164" s="23">
        <v>442</v>
      </c>
      <c r="N164" s="23">
        <v>408</v>
      </c>
      <c r="O164" s="23"/>
      <c r="P164" s="23"/>
      <c r="Q164" s="23">
        <v>1459</v>
      </c>
      <c r="R164" s="23">
        <f t="shared" si="30"/>
        <v>14869</v>
      </c>
      <c r="S164" s="24"/>
    </row>
    <row r="165" spans="2:19">
      <c r="B165" s="25"/>
      <c r="C165" s="43"/>
      <c r="D165" s="51"/>
      <c r="E165" s="26"/>
      <c r="F165" s="28" t="s">
        <v>7</v>
      </c>
      <c r="G165" s="29"/>
      <c r="H165" s="30">
        <v>959</v>
      </c>
      <c r="I165" s="30">
        <v>3651</v>
      </c>
      <c r="J165" s="30">
        <v>10955</v>
      </c>
      <c r="K165" s="30">
        <v>20106</v>
      </c>
      <c r="L165" s="30">
        <v>35775</v>
      </c>
      <c r="M165" s="30">
        <v>19801</v>
      </c>
      <c r="N165" s="30">
        <v>8225</v>
      </c>
      <c r="O165" s="30">
        <v>303</v>
      </c>
      <c r="P165" s="30"/>
      <c r="Q165" s="30">
        <v>2551</v>
      </c>
      <c r="R165" s="30">
        <f t="shared" si="30"/>
        <v>102326</v>
      </c>
      <c r="S165" s="31"/>
    </row>
    <row r="166" spans="2:19">
      <c r="B166" s="25"/>
      <c r="C166" s="43"/>
      <c r="D166" s="51"/>
      <c r="E166" s="26"/>
      <c r="F166" s="28" t="s">
        <v>8</v>
      </c>
      <c r="G166" s="29"/>
      <c r="H166" s="30">
        <v>436</v>
      </c>
      <c r="I166" s="30">
        <v>2117</v>
      </c>
      <c r="J166" s="30">
        <v>3199</v>
      </c>
      <c r="K166" s="30">
        <v>5180</v>
      </c>
      <c r="L166" s="30">
        <v>12411</v>
      </c>
      <c r="M166" s="30">
        <v>6507</v>
      </c>
      <c r="N166" s="30">
        <v>4535</v>
      </c>
      <c r="O166" s="30">
        <v>150</v>
      </c>
      <c r="P166" s="30">
        <v>45</v>
      </c>
      <c r="Q166" s="30"/>
      <c r="R166" s="30">
        <f t="shared" si="30"/>
        <v>34580</v>
      </c>
      <c r="S166" s="31"/>
    </row>
    <row r="167" spans="2:19">
      <c r="B167" s="25"/>
      <c r="C167" s="43"/>
      <c r="D167" s="51"/>
      <c r="E167" s="26"/>
      <c r="F167" s="28" t="s">
        <v>76</v>
      </c>
      <c r="G167" s="29"/>
      <c r="H167" s="30"/>
      <c r="I167" s="30"/>
      <c r="J167" s="30"/>
      <c r="K167" s="30">
        <v>55</v>
      </c>
      <c r="L167" s="30"/>
      <c r="M167" s="30"/>
      <c r="N167" s="30"/>
      <c r="O167" s="30"/>
      <c r="P167" s="30"/>
      <c r="Q167" s="30"/>
      <c r="R167" s="30">
        <f t="shared" si="30"/>
        <v>55</v>
      </c>
      <c r="S167" s="31"/>
    </row>
    <row r="168" spans="2:19">
      <c r="B168" s="25"/>
      <c r="C168" s="44"/>
      <c r="D168" s="45" t="s">
        <v>9</v>
      </c>
      <c r="E168" s="45"/>
      <c r="F168" s="46"/>
      <c r="G168" s="35">
        <f t="shared" ref="G168" si="36">SUM(G164:G167)</f>
        <v>0</v>
      </c>
      <c r="H168" s="35">
        <f t="shared" ref="H168:Q168" si="37">SUM(H164:H167)</f>
        <v>1395</v>
      </c>
      <c r="I168" s="35">
        <f t="shared" si="37"/>
        <v>6071</v>
      </c>
      <c r="J168" s="35">
        <f t="shared" si="37"/>
        <v>15832</v>
      </c>
      <c r="K168" s="35">
        <f t="shared" si="37"/>
        <v>31878</v>
      </c>
      <c r="L168" s="35">
        <f t="shared" si="37"/>
        <v>52228</v>
      </c>
      <c r="M168" s="35">
        <f t="shared" si="37"/>
        <v>26750</v>
      </c>
      <c r="N168" s="35">
        <f t="shared" si="37"/>
        <v>13168</v>
      </c>
      <c r="O168" s="35">
        <f t="shared" si="37"/>
        <v>453</v>
      </c>
      <c r="P168" s="35">
        <f t="shared" si="37"/>
        <v>45</v>
      </c>
      <c r="Q168" s="35">
        <f t="shared" si="37"/>
        <v>4010</v>
      </c>
      <c r="R168" s="35">
        <f t="shared" si="30"/>
        <v>151830</v>
      </c>
      <c r="S168" s="36"/>
    </row>
    <row r="169" spans="2:19">
      <c r="B169" s="25"/>
      <c r="C169" s="52" t="s">
        <v>56</v>
      </c>
      <c r="D169" s="53"/>
      <c r="E169" s="53"/>
      <c r="F169" s="21" t="s">
        <v>75</v>
      </c>
      <c r="G169" s="23">
        <f t="shared" ref="G169:H172" si="38">SUM(G8,G13,G18,G23,G28,G33,G38,G43,G48,G53,G58,G63,G68,G73,G78,G83,G88,G93,G98,G103,G108,G113,G118,G123,G128,G133,G139,G144,G149,G154,G159,G164)</f>
        <v>0</v>
      </c>
      <c r="H169" s="23">
        <f t="shared" si="38"/>
        <v>569.4</v>
      </c>
      <c r="I169" s="23">
        <f t="shared" ref="I169:R169" si="39">SUM(I8,I13,I18,I23,I28,I33,I38,I43,I48,I53,I58,I63,I68,I73,I78,I83,I88,I93,I98,I103,I108,I113,I118,I123,I128,I133,I139,I144,I149,I154,I159,I164)</f>
        <v>3334.8</v>
      </c>
      <c r="J169" s="23">
        <f t="shared" si="39"/>
        <v>6506</v>
      </c>
      <c r="K169" s="23">
        <f t="shared" si="39"/>
        <v>19445.400000000001</v>
      </c>
      <c r="L169" s="23">
        <f t="shared" si="39"/>
        <v>14878.7</v>
      </c>
      <c r="M169" s="23">
        <f t="shared" si="39"/>
        <v>4155.7</v>
      </c>
      <c r="N169" s="23">
        <f t="shared" si="39"/>
        <v>1493.6</v>
      </c>
      <c r="O169" s="23">
        <f t="shared" si="39"/>
        <v>0</v>
      </c>
      <c r="P169" s="23">
        <f t="shared" si="39"/>
        <v>0</v>
      </c>
      <c r="Q169" s="23">
        <f t="shared" si="39"/>
        <v>22358.5</v>
      </c>
      <c r="R169" s="23">
        <f t="shared" si="39"/>
        <v>72742.100000000006</v>
      </c>
      <c r="S169" s="54"/>
    </row>
    <row r="170" spans="2:19">
      <c r="B170" s="25"/>
      <c r="C170" s="55"/>
      <c r="D170" s="56"/>
      <c r="E170" s="56"/>
      <c r="F170" s="28" t="s">
        <v>7</v>
      </c>
      <c r="G170" s="30">
        <f t="shared" si="38"/>
        <v>0</v>
      </c>
      <c r="H170" s="30">
        <f t="shared" si="38"/>
        <v>1890.1</v>
      </c>
      <c r="I170" s="30">
        <f t="shared" ref="I170:R170" si="40">SUM(I9,I14,I19,I24,I29,I34,I39,I44,I49,I54,I59,I64,I69,I74,I79,I84,I89,I94,I99,I104,I109,I114,I119,I124,I129,I134,I140,I145,I150,I155,I160,I165)</f>
        <v>7985.4</v>
      </c>
      <c r="J170" s="30">
        <f t="shared" si="40"/>
        <v>23665.9</v>
      </c>
      <c r="K170" s="30">
        <f t="shared" si="40"/>
        <v>53784.600000000006</v>
      </c>
      <c r="L170" s="30">
        <f t="shared" si="40"/>
        <v>105924.5</v>
      </c>
      <c r="M170" s="30">
        <f t="shared" si="40"/>
        <v>52119.7</v>
      </c>
      <c r="N170" s="30">
        <f t="shared" si="40"/>
        <v>20792.900000000001</v>
      </c>
      <c r="O170" s="30">
        <f t="shared" si="40"/>
        <v>1302</v>
      </c>
      <c r="P170" s="30">
        <f t="shared" si="40"/>
        <v>0</v>
      </c>
      <c r="Q170" s="30">
        <f t="shared" si="40"/>
        <v>15372.800000000001</v>
      </c>
      <c r="R170" s="30">
        <f t="shared" si="40"/>
        <v>282837.90000000002</v>
      </c>
      <c r="S170" s="57"/>
    </row>
    <row r="171" spans="2:19">
      <c r="B171" s="25"/>
      <c r="C171" s="55"/>
      <c r="D171" s="56"/>
      <c r="E171" s="56"/>
      <c r="F171" s="28" t="s">
        <v>8</v>
      </c>
      <c r="G171" s="30">
        <f t="shared" si="38"/>
        <v>0</v>
      </c>
      <c r="H171" s="30">
        <f t="shared" si="38"/>
        <v>1278.7</v>
      </c>
      <c r="I171" s="30">
        <f t="shared" ref="I171:R171" si="41">SUM(I10,I15,I20,I25,I30,I35,I40,I45,I50,I55,I60,I65,I70,I75,I80,I85,I90,I95,I100,I105,I110,I115,I120,I125,I130,I135,I141,I146,I151,I156,I161,I166)</f>
        <v>6469.4000000000005</v>
      </c>
      <c r="J171" s="30">
        <f t="shared" si="41"/>
        <v>15791.3</v>
      </c>
      <c r="K171" s="30">
        <f t="shared" si="41"/>
        <v>39473.69999999999</v>
      </c>
      <c r="L171" s="30">
        <f t="shared" si="41"/>
        <v>78684.300000000017</v>
      </c>
      <c r="M171" s="30">
        <f t="shared" si="41"/>
        <v>52264.3</v>
      </c>
      <c r="N171" s="30">
        <f t="shared" si="41"/>
        <v>32049.000000000004</v>
      </c>
      <c r="O171" s="30">
        <f t="shared" si="41"/>
        <v>2675.7000000000007</v>
      </c>
      <c r="P171" s="30">
        <f t="shared" si="41"/>
        <v>118.39999999999999</v>
      </c>
      <c r="Q171" s="30">
        <f t="shared" si="41"/>
        <v>280.3</v>
      </c>
      <c r="R171" s="30">
        <f t="shared" si="41"/>
        <v>229085.09999999998</v>
      </c>
      <c r="S171" s="57"/>
    </row>
    <row r="172" spans="2:19">
      <c r="B172" s="25"/>
      <c r="C172" s="55"/>
      <c r="D172" s="56"/>
      <c r="E172" s="56"/>
      <c r="F172" s="28" t="s">
        <v>76</v>
      </c>
      <c r="G172" s="30">
        <f t="shared" si="38"/>
        <v>0</v>
      </c>
      <c r="H172" s="30">
        <f t="shared" si="38"/>
        <v>2480.4</v>
      </c>
      <c r="I172" s="30">
        <f t="shared" ref="I172:R172" si="42">SUM(I11,I16,I21,I26,I31,I36,I41,I46,I51,I56,I61,I66,I71,I76,I81,I86,I91,I96,I101,I106,I111,I116,I121,I126,I131,I136,I142,I147,I152,I157,I162,I167)</f>
        <v>17509.2</v>
      </c>
      <c r="J172" s="30">
        <f t="shared" si="42"/>
        <v>43061.2</v>
      </c>
      <c r="K172" s="30">
        <f t="shared" si="42"/>
        <v>152600.09999999998</v>
      </c>
      <c r="L172" s="30">
        <f t="shared" si="42"/>
        <v>203023.3</v>
      </c>
      <c r="M172" s="30">
        <f t="shared" si="42"/>
        <v>134566.9</v>
      </c>
      <c r="N172" s="30">
        <f t="shared" si="42"/>
        <v>94016.599999999991</v>
      </c>
      <c r="O172" s="30">
        <f t="shared" si="42"/>
        <v>4197.2999999999993</v>
      </c>
      <c r="P172" s="30">
        <f t="shared" si="42"/>
        <v>143</v>
      </c>
      <c r="Q172" s="30">
        <f t="shared" si="42"/>
        <v>9716.5</v>
      </c>
      <c r="R172" s="30">
        <f t="shared" si="42"/>
        <v>661314.5</v>
      </c>
      <c r="S172" s="57"/>
    </row>
    <row r="173" spans="2:19">
      <c r="B173" s="25"/>
      <c r="C173" s="58"/>
      <c r="D173" s="59"/>
      <c r="E173" s="59"/>
      <c r="F173" s="60"/>
      <c r="G173" s="35">
        <f t="shared" ref="G173" si="43">SUM(G169:G172)</f>
        <v>0</v>
      </c>
      <c r="H173" s="35">
        <f t="shared" ref="H173:R173" si="44">SUM(H169:H172)</f>
        <v>6218.6</v>
      </c>
      <c r="I173" s="35">
        <f t="shared" si="44"/>
        <v>35298.800000000003</v>
      </c>
      <c r="J173" s="35">
        <f t="shared" si="44"/>
        <v>89024.4</v>
      </c>
      <c r="K173" s="35">
        <f t="shared" si="44"/>
        <v>265303.79999999993</v>
      </c>
      <c r="L173" s="35">
        <f t="shared" si="44"/>
        <v>402510.8</v>
      </c>
      <c r="M173" s="35">
        <f t="shared" si="44"/>
        <v>243106.59999999998</v>
      </c>
      <c r="N173" s="35">
        <f t="shared" si="44"/>
        <v>148352.09999999998</v>
      </c>
      <c r="O173" s="35">
        <f t="shared" si="44"/>
        <v>8175</v>
      </c>
      <c r="P173" s="35">
        <f t="shared" ref="P173" si="45">SUM(P169:P172)</f>
        <v>261.39999999999998</v>
      </c>
      <c r="Q173" s="35">
        <f t="shared" si="44"/>
        <v>47728.100000000006</v>
      </c>
      <c r="R173" s="35">
        <f t="shared" si="44"/>
        <v>1245979.6000000001</v>
      </c>
      <c r="S173" s="41"/>
    </row>
    <row r="174" spans="2:19">
      <c r="B174" s="25"/>
      <c r="C174" s="40" t="s">
        <v>57</v>
      </c>
      <c r="D174" s="40"/>
      <c r="E174" s="40"/>
      <c r="F174" s="40"/>
      <c r="G174" s="61">
        <f>SUM(G12,G17,G22,G27,G32,G37,G42,G47,G52)</f>
        <v>0</v>
      </c>
      <c r="H174" s="62">
        <f>SUM(H12,H17,H22,H27,H32,H37,H42,H47,H52)</f>
        <v>651.19999999999993</v>
      </c>
      <c r="I174" s="62">
        <f t="shared" ref="I174:R174" si="46">SUM(I12,I17,I22,I27,I32,I37,I42,I47,I52)</f>
        <v>2109.4</v>
      </c>
      <c r="J174" s="62">
        <f t="shared" si="46"/>
        <v>8565</v>
      </c>
      <c r="K174" s="62">
        <f t="shared" si="46"/>
        <v>15719.800000000001</v>
      </c>
      <c r="L174" s="62">
        <f t="shared" si="46"/>
        <v>39059.200000000004</v>
      </c>
      <c r="M174" s="62">
        <f t="shared" si="46"/>
        <v>18938.899999999998</v>
      </c>
      <c r="N174" s="62">
        <f t="shared" si="46"/>
        <v>9369.5000000000018</v>
      </c>
      <c r="O174" s="62">
        <f t="shared" si="46"/>
        <v>718.59999999999991</v>
      </c>
      <c r="P174" s="62">
        <f>SUM(P12,P17,P22,P27,P32,P37,P42,P47,P52)</f>
        <v>0</v>
      </c>
      <c r="Q174" s="62">
        <f t="shared" si="46"/>
        <v>1851.5</v>
      </c>
      <c r="R174" s="62">
        <f t="shared" si="46"/>
        <v>96983.099999999991</v>
      </c>
      <c r="S174" s="63"/>
    </row>
    <row r="175" spans="2:19">
      <c r="B175" s="25"/>
      <c r="C175" s="40"/>
      <c r="D175" s="40"/>
      <c r="E175" s="40"/>
      <c r="F175" s="40"/>
      <c r="G175" s="64">
        <f t="shared" ref="G175:L175" si="47">ROUND(G174/$R$174,3)</f>
        <v>0</v>
      </c>
      <c r="H175" s="64">
        <f t="shared" si="47"/>
        <v>7.0000000000000001E-3</v>
      </c>
      <c r="I175" s="64">
        <f t="shared" si="47"/>
        <v>2.1999999999999999E-2</v>
      </c>
      <c r="J175" s="64">
        <f t="shared" si="47"/>
        <v>8.7999999999999995E-2</v>
      </c>
      <c r="K175" s="64">
        <f t="shared" si="47"/>
        <v>0.16200000000000001</v>
      </c>
      <c r="L175" s="64">
        <f t="shared" si="47"/>
        <v>0.40300000000000002</v>
      </c>
      <c r="M175" s="64">
        <f t="shared" ref="M175:N175" si="48">ROUND(M174/$R$174,3)</f>
        <v>0.19500000000000001</v>
      </c>
      <c r="N175" s="64">
        <f t="shared" si="48"/>
        <v>9.7000000000000003E-2</v>
      </c>
      <c r="O175" s="64">
        <f>ROUND(O174/$R$174,3)</f>
        <v>7.0000000000000001E-3</v>
      </c>
      <c r="P175" s="64">
        <f>ROUND(P174/$R$174,4)</f>
        <v>0</v>
      </c>
      <c r="Q175" s="64">
        <f>ROUND(Q174/$R$174,3)</f>
        <v>1.9E-2</v>
      </c>
      <c r="R175" s="64">
        <f>ROUND(R174/$R$174,3)</f>
        <v>1</v>
      </c>
      <c r="S175" s="65"/>
    </row>
    <row r="176" spans="2:19">
      <c r="B176" s="25"/>
      <c r="C176" s="40" t="s">
        <v>59</v>
      </c>
      <c r="D176" s="40"/>
      <c r="E176" s="40"/>
      <c r="F176" s="40"/>
      <c r="G176" s="61">
        <f>SUM(G57,G62,G67,G72,G77,G82,G87,G92,G97,G102)</f>
        <v>0</v>
      </c>
      <c r="H176" s="62">
        <f>SUM(H57,H62,H67,H72,H77,H82,H87,H92,H97,H102)</f>
        <v>583.6</v>
      </c>
      <c r="I176" s="62">
        <f t="shared" ref="I176:R176" si="49">SUM(I57,I62,I67,I72,I77,I82,I87,I92,I97,I102)</f>
        <v>1459.2000000000003</v>
      </c>
      <c r="J176" s="62">
        <f t="shared" si="49"/>
        <v>3502.8999999999996</v>
      </c>
      <c r="K176" s="62">
        <f t="shared" si="49"/>
        <v>10725.300000000001</v>
      </c>
      <c r="L176" s="62">
        <f t="shared" si="49"/>
        <v>23278.800000000003</v>
      </c>
      <c r="M176" s="62">
        <f t="shared" si="49"/>
        <v>15329.699999999997</v>
      </c>
      <c r="N176" s="62">
        <f t="shared" si="49"/>
        <v>10318.700000000001</v>
      </c>
      <c r="O176" s="62">
        <f t="shared" si="49"/>
        <v>923.6</v>
      </c>
      <c r="P176" s="62">
        <f t="shared" ref="P176" si="50">SUM(P57,P62,P67,P72,P77,P82,P87,P92,P97,P102)</f>
        <v>0</v>
      </c>
      <c r="Q176" s="62">
        <f t="shared" si="49"/>
        <v>2811.5999999999995</v>
      </c>
      <c r="R176" s="62">
        <f t="shared" si="49"/>
        <v>68933.400000000009</v>
      </c>
      <c r="S176" s="63"/>
    </row>
    <row r="177" spans="2:19">
      <c r="B177" s="25"/>
      <c r="C177" s="40"/>
      <c r="D177" s="40"/>
      <c r="E177" s="40"/>
      <c r="F177" s="40"/>
      <c r="G177" s="64">
        <f t="shared" ref="G177:L177" si="51">ROUND(G176/$R$176,3)</f>
        <v>0</v>
      </c>
      <c r="H177" s="64">
        <f t="shared" si="51"/>
        <v>8.0000000000000002E-3</v>
      </c>
      <c r="I177" s="64">
        <f t="shared" si="51"/>
        <v>2.1000000000000001E-2</v>
      </c>
      <c r="J177" s="64">
        <f t="shared" si="51"/>
        <v>5.0999999999999997E-2</v>
      </c>
      <c r="K177" s="64">
        <f t="shared" si="51"/>
        <v>0.156</v>
      </c>
      <c r="L177" s="64">
        <f t="shared" si="51"/>
        <v>0.33800000000000002</v>
      </c>
      <c r="M177" s="64">
        <f t="shared" ref="M177:O177" si="52">ROUND(M176/$R$176,3)</f>
        <v>0.222</v>
      </c>
      <c r="N177" s="64">
        <f t="shared" si="52"/>
        <v>0.15</v>
      </c>
      <c r="O177" s="64">
        <f t="shared" si="52"/>
        <v>1.2999999999999999E-2</v>
      </c>
      <c r="P177" s="64">
        <f>ROUND(P176/$R$176,4)</f>
        <v>0</v>
      </c>
      <c r="Q177" s="64">
        <f>ROUND(Q176/$R$176,3)</f>
        <v>4.1000000000000002E-2</v>
      </c>
      <c r="R177" s="64">
        <f>ROUND(R176/$R$176,3)</f>
        <v>1</v>
      </c>
      <c r="S177" s="65"/>
    </row>
    <row r="178" spans="2:19">
      <c r="B178" s="25"/>
      <c r="C178" s="40" t="s">
        <v>58</v>
      </c>
      <c r="D178" s="40"/>
      <c r="E178" s="40"/>
      <c r="F178" s="40"/>
      <c r="G178" s="61">
        <f>SUM(G107,G112,G117,G122,G127,G132,G137)</f>
        <v>0</v>
      </c>
      <c r="H178" s="62">
        <f>SUM(H107,H112,H117,H122,H127,H132,H137)</f>
        <v>452.1</v>
      </c>
      <c r="I178" s="62">
        <f t="shared" ref="I178:R178" si="53">SUM(I107,I112,I117,I122,I127,I132,I137)</f>
        <v>2961.5999999999995</v>
      </c>
      <c r="J178" s="62">
        <f t="shared" si="53"/>
        <v>9200.2000000000007</v>
      </c>
      <c r="K178" s="62">
        <f t="shared" si="53"/>
        <v>21775.1</v>
      </c>
      <c r="L178" s="62">
        <f t="shared" si="53"/>
        <v>48872.000000000007</v>
      </c>
      <c r="M178" s="62">
        <f t="shared" si="53"/>
        <v>31228.3</v>
      </c>
      <c r="N178" s="62">
        <f t="shared" si="53"/>
        <v>15425.100000000002</v>
      </c>
      <c r="O178" s="62">
        <f t="shared" si="53"/>
        <v>1221</v>
      </c>
      <c r="P178" s="62">
        <f>SUM(P107,P112,P117,P122,P127,P132,P137)</f>
        <v>73.399999999999991</v>
      </c>
      <c r="Q178" s="62">
        <f t="shared" si="53"/>
        <v>4105.8999999999996</v>
      </c>
      <c r="R178" s="62">
        <f t="shared" si="53"/>
        <v>135314.70000000001</v>
      </c>
      <c r="S178" s="63"/>
    </row>
    <row r="179" spans="2:19">
      <c r="B179" s="25"/>
      <c r="C179" s="40"/>
      <c r="D179" s="40"/>
      <c r="E179" s="40"/>
      <c r="F179" s="40"/>
      <c r="G179" s="64">
        <f>ROUND(G178/$R$178,4)</f>
        <v>0</v>
      </c>
      <c r="H179" s="64">
        <f>ROUND(H178/$R$178,3)</f>
        <v>3.0000000000000001E-3</v>
      </c>
      <c r="I179" s="64">
        <f>ROUND(I178/$R$178,3)</f>
        <v>2.1999999999999999E-2</v>
      </c>
      <c r="J179" s="64">
        <f>ROUND(J178/$R$178,3)</f>
        <v>6.8000000000000005E-2</v>
      </c>
      <c r="K179" s="64">
        <f>ROUND(K178/$R$178,3)</f>
        <v>0.161</v>
      </c>
      <c r="L179" s="64">
        <f>ROUND(L178/$R$178,3)</f>
        <v>0.36099999999999999</v>
      </c>
      <c r="M179" s="64">
        <f t="shared" ref="M179:O179" si="54">ROUND(M178/$R$178,3)</f>
        <v>0.23100000000000001</v>
      </c>
      <c r="N179" s="64">
        <f t="shared" si="54"/>
        <v>0.114</v>
      </c>
      <c r="O179" s="64">
        <f t="shared" si="54"/>
        <v>8.9999999999999993E-3</v>
      </c>
      <c r="P179" s="64">
        <f>ROUND(P178/$R$178,4)</f>
        <v>5.0000000000000001E-4</v>
      </c>
      <c r="Q179" s="64">
        <f>ROUND(Q178/$R$178,3)</f>
        <v>0.03</v>
      </c>
      <c r="R179" s="64">
        <f>ROUND(R178/$R$178,3)</f>
        <v>1</v>
      </c>
      <c r="S179" s="65"/>
    </row>
    <row r="180" spans="2:19">
      <c r="B180" s="25"/>
      <c r="C180" s="40" t="s">
        <v>60</v>
      </c>
      <c r="D180" s="40"/>
      <c r="E180" s="40"/>
      <c r="F180" s="40"/>
      <c r="G180" s="61">
        <f>SUM(,G143,G148,G153,G158)</f>
        <v>0</v>
      </c>
      <c r="H180" s="62">
        <f>SUM(,H143,H148,H153,H158)</f>
        <v>993.7</v>
      </c>
      <c r="I180" s="62">
        <f>SUM(,I143,I148,I153,I158)</f>
        <v>11934.6</v>
      </c>
      <c r="J180" s="62">
        <f t="shared" ref="J180:R180" si="55">SUM(,J143,J148,J153,J158)</f>
        <v>22431.5</v>
      </c>
      <c r="K180" s="62">
        <f t="shared" si="55"/>
        <v>78524</v>
      </c>
      <c r="L180" s="62">
        <f t="shared" si="55"/>
        <v>74374.700000000012</v>
      </c>
      <c r="M180" s="62">
        <f t="shared" si="55"/>
        <v>46511.3</v>
      </c>
      <c r="N180" s="62">
        <f t="shared" si="55"/>
        <v>20121.7</v>
      </c>
      <c r="O180" s="62">
        <f t="shared" si="55"/>
        <v>687.9</v>
      </c>
      <c r="P180" s="62">
        <f>SUM(,P143,P148,P153,P158)</f>
        <v>0</v>
      </c>
      <c r="Q180" s="62">
        <f t="shared" si="55"/>
        <v>28660.1</v>
      </c>
      <c r="R180" s="62">
        <f t="shared" si="55"/>
        <v>284239.5</v>
      </c>
      <c r="S180" s="63"/>
    </row>
    <row r="181" spans="2:19">
      <c r="B181" s="25"/>
      <c r="C181" s="40"/>
      <c r="D181" s="40"/>
      <c r="E181" s="40"/>
      <c r="F181" s="40"/>
      <c r="G181" s="64">
        <f t="shared" ref="G181:L181" si="56">ROUND(G180/$R$180,3)</f>
        <v>0</v>
      </c>
      <c r="H181" s="64">
        <f>ROUND(H180/$R$180,3)</f>
        <v>3.0000000000000001E-3</v>
      </c>
      <c r="I181" s="64">
        <f t="shared" si="56"/>
        <v>4.2000000000000003E-2</v>
      </c>
      <c r="J181" s="64">
        <f t="shared" si="56"/>
        <v>7.9000000000000001E-2</v>
      </c>
      <c r="K181" s="64">
        <f t="shared" si="56"/>
        <v>0.27600000000000002</v>
      </c>
      <c r="L181" s="64">
        <f t="shared" si="56"/>
        <v>0.26200000000000001</v>
      </c>
      <c r="M181" s="64">
        <f t="shared" ref="M181:O181" si="57">ROUND(M180/$R$180,3)</f>
        <v>0.16400000000000001</v>
      </c>
      <c r="N181" s="64">
        <f t="shared" si="57"/>
        <v>7.0999999999999994E-2</v>
      </c>
      <c r="O181" s="64">
        <f t="shared" si="57"/>
        <v>2E-3</v>
      </c>
      <c r="P181" s="64">
        <f>ROUND(P180/$R$180,4)</f>
        <v>0</v>
      </c>
      <c r="Q181" s="64">
        <f>ROUND(Q180/$R$180,3)</f>
        <v>0.10100000000000001</v>
      </c>
      <c r="R181" s="64">
        <f>ROUND(R180/$R$180,3)</f>
        <v>1</v>
      </c>
      <c r="S181" s="65"/>
    </row>
    <row r="182" spans="2:19">
      <c r="B182" s="25"/>
      <c r="C182" s="40" t="s">
        <v>61</v>
      </c>
      <c r="D182" s="40"/>
      <c r="E182" s="40"/>
      <c r="F182" s="40"/>
      <c r="G182" s="61">
        <f t="shared" ref="G182" si="58">G163</f>
        <v>0</v>
      </c>
      <c r="H182" s="62">
        <f>H163</f>
        <v>2143</v>
      </c>
      <c r="I182" s="62">
        <f t="shared" ref="I182:R182" si="59">I163</f>
        <v>10763</v>
      </c>
      <c r="J182" s="62">
        <f t="shared" si="59"/>
        <v>29492.799999999999</v>
      </c>
      <c r="K182" s="62">
        <f t="shared" si="59"/>
        <v>106681.59999999999</v>
      </c>
      <c r="L182" s="62">
        <f t="shared" si="59"/>
        <v>164698.1</v>
      </c>
      <c r="M182" s="62">
        <f t="shared" si="59"/>
        <v>104348.4</v>
      </c>
      <c r="N182" s="62">
        <f t="shared" si="59"/>
        <v>79949.099999999991</v>
      </c>
      <c r="O182" s="62">
        <f t="shared" si="59"/>
        <v>4170.8999999999996</v>
      </c>
      <c r="P182" s="62">
        <f t="shared" ref="P182" si="60">P163</f>
        <v>143</v>
      </c>
      <c r="Q182" s="62">
        <f t="shared" si="59"/>
        <v>6289</v>
      </c>
      <c r="R182" s="62">
        <f t="shared" si="59"/>
        <v>508678.9</v>
      </c>
      <c r="S182" s="63"/>
    </row>
    <row r="183" spans="2:19">
      <c r="B183" s="25"/>
      <c r="C183" s="40"/>
      <c r="D183" s="40"/>
      <c r="E183" s="40"/>
      <c r="F183" s="40"/>
      <c r="G183" s="64">
        <f>ROUND(G182/$R$182,4)</f>
        <v>0</v>
      </c>
      <c r="H183" s="64">
        <f>ROUND(H182/$R$182,3)</f>
        <v>4.0000000000000001E-3</v>
      </c>
      <c r="I183" s="64">
        <f>ROUND(I182/$R$182,3)</f>
        <v>2.1000000000000001E-2</v>
      </c>
      <c r="J183" s="64">
        <f>ROUND(J182/$R$182,3)</f>
        <v>5.8000000000000003E-2</v>
      </c>
      <c r="K183" s="64">
        <f>ROUND(K182/$R$182,3)</f>
        <v>0.21</v>
      </c>
      <c r="L183" s="64">
        <f>ROUND(L182/$R$182,3)</f>
        <v>0.32400000000000001</v>
      </c>
      <c r="M183" s="64">
        <f t="shared" ref="M183:O183" si="61">ROUND(M182/$R$182,3)</f>
        <v>0.20499999999999999</v>
      </c>
      <c r="N183" s="64">
        <f t="shared" si="61"/>
        <v>0.157</v>
      </c>
      <c r="O183" s="64">
        <f t="shared" si="61"/>
        <v>8.0000000000000002E-3</v>
      </c>
      <c r="P183" s="64">
        <f>ROUND(P182/$R$182,4)</f>
        <v>2.9999999999999997E-4</v>
      </c>
      <c r="Q183" s="64">
        <f>ROUND(Q182/$R$182,3)</f>
        <v>1.2E-2</v>
      </c>
      <c r="R183" s="64">
        <f>ROUND(R182/$R$182,3)</f>
        <v>1</v>
      </c>
      <c r="S183" s="65"/>
    </row>
    <row r="184" spans="2:19">
      <c r="B184" s="25"/>
      <c r="C184" s="40" t="s">
        <v>62</v>
      </c>
      <c r="D184" s="40"/>
      <c r="E184" s="40"/>
      <c r="F184" s="40"/>
      <c r="G184" s="61">
        <f t="shared" ref="G184" si="62">G168</f>
        <v>0</v>
      </c>
      <c r="H184" s="62">
        <f>H168</f>
        <v>1395</v>
      </c>
      <c r="I184" s="62">
        <f t="shared" ref="I184:R184" si="63">I168</f>
        <v>6071</v>
      </c>
      <c r="J184" s="62">
        <f t="shared" si="63"/>
        <v>15832</v>
      </c>
      <c r="K184" s="62">
        <f t="shared" si="63"/>
        <v>31878</v>
      </c>
      <c r="L184" s="62">
        <f t="shared" si="63"/>
        <v>52228</v>
      </c>
      <c r="M184" s="62">
        <f t="shared" si="63"/>
        <v>26750</v>
      </c>
      <c r="N184" s="62">
        <f t="shared" si="63"/>
        <v>13168</v>
      </c>
      <c r="O184" s="62">
        <f>O168</f>
        <v>453</v>
      </c>
      <c r="P184" s="62">
        <f>P168</f>
        <v>45</v>
      </c>
      <c r="Q184" s="62">
        <f t="shared" si="63"/>
        <v>4010</v>
      </c>
      <c r="R184" s="62">
        <f t="shared" si="63"/>
        <v>151830</v>
      </c>
      <c r="S184" s="63"/>
    </row>
    <row r="185" spans="2:19">
      <c r="B185" s="25"/>
      <c r="C185" s="40"/>
      <c r="D185" s="40"/>
      <c r="E185" s="40"/>
      <c r="F185" s="40"/>
      <c r="G185" s="64">
        <f t="shared" ref="G185:L185" si="64">ROUND(G184/$R$184,3)</f>
        <v>0</v>
      </c>
      <c r="H185" s="64">
        <f t="shared" si="64"/>
        <v>8.9999999999999993E-3</v>
      </c>
      <c r="I185" s="64">
        <f t="shared" si="64"/>
        <v>0.04</v>
      </c>
      <c r="J185" s="64">
        <f t="shared" si="64"/>
        <v>0.104</v>
      </c>
      <c r="K185" s="64">
        <f t="shared" si="64"/>
        <v>0.21</v>
      </c>
      <c r="L185" s="64">
        <f t="shared" si="64"/>
        <v>0.34399999999999997</v>
      </c>
      <c r="M185" s="64">
        <f t="shared" ref="M185:O185" si="65">ROUND(M184/$R$184,3)</f>
        <v>0.17599999999999999</v>
      </c>
      <c r="N185" s="64">
        <f t="shared" si="65"/>
        <v>8.6999999999999994E-2</v>
      </c>
      <c r="O185" s="64">
        <f t="shared" si="65"/>
        <v>3.0000000000000001E-3</v>
      </c>
      <c r="P185" s="64">
        <f>ROUND(P184/$R$184,4)</f>
        <v>2.9999999999999997E-4</v>
      </c>
      <c r="Q185" s="64">
        <f>ROUND(Q184/$R$184,3)</f>
        <v>2.5999999999999999E-2</v>
      </c>
      <c r="R185" s="64">
        <f>ROUND(R184/$R$184,3)</f>
        <v>1</v>
      </c>
      <c r="S185" s="65"/>
    </row>
    <row r="186" spans="2:19">
      <c r="B186" s="25"/>
      <c r="C186" s="40" t="s">
        <v>63</v>
      </c>
      <c r="D186" s="40"/>
      <c r="E186" s="40"/>
      <c r="F186" s="40"/>
      <c r="G186" s="61">
        <f>SUM(G174,G176,G178,G180,G182,G184)</f>
        <v>0</v>
      </c>
      <c r="H186" s="62">
        <f>SUM(H174,H176,H178,H180,H182,H184)</f>
        <v>6218.6</v>
      </c>
      <c r="I186" s="62">
        <f t="shared" ref="I186:R186" si="66">SUM(I174,I176,I178,I180,I182,I184)</f>
        <v>35298.800000000003</v>
      </c>
      <c r="J186" s="62">
        <f>SUM(J174,J176,J178,J180,J182,J184)</f>
        <v>89024.4</v>
      </c>
      <c r="K186" s="62">
        <f t="shared" si="66"/>
        <v>265303.8</v>
      </c>
      <c r="L186" s="62">
        <f t="shared" si="66"/>
        <v>402510.80000000005</v>
      </c>
      <c r="M186" s="62">
        <f t="shared" si="66"/>
        <v>243106.59999999998</v>
      </c>
      <c r="N186" s="62">
        <f t="shared" si="66"/>
        <v>148352.09999999998</v>
      </c>
      <c r="O186" s="62">
        <f t="shared" si="66"/>
        <v>8175</v>
      </c>
      <c r="P186" s="62">
        <f>SUM(P174,P176,P178,P180,P182,P184)</f>
        <v>261.39999999999998</v>
      </c>
      <c r="Q186" s="62">
        <f t="shared" si="66"/>
        <v>47728.1</v>
      </c>
      <c r="R186" s="62">
        <f t="shared" si="66"/>
        <v>1245979.6000000001</v>
      </c>
      <c r="S186" s="63"/>
    </row>
    <row r="187" spans="2:19">
      <c r="B187" s="66"/>
      <c r="C187" s="40"/>
      <c r="D187" s="40"/>
      <c r="E187" s="40"/>
      <c r="F187" s="40"/>
      <c r="G187" s="64">
        <f>ROUND(G186/$R$186,4)</f>
        <v>0</v>
      </c>
      <c r="H187" s="64">
        <f>ROUND(H186/$R$186,3)</f>
        <v>5.0000000000000001E-3</v>
      </c>
      <c r="I187" s="64">
        <f>ROUND(I186/$R$186,3)</f>
        <v>2.8000000000000001E-2</v>
      </c>
      <c r="J187" s="64">
        <f>ROUND(J186/$R$186,3)</f>
        <v>7.0999999999999994E-2</v>
      </c>
      <c r="K187" s="64">
        <f>ROUND(K186/$R$186,3)</f>
        <v>0.21299999999999999</v>
      </c>
      <c r="L187" s="64">
        <f>ROUND(L186/$R$186,3)</f>
        <v>0.32300000000000001</v>
      </c>
      <c r="M187" s="64">
        <f t="shared" ref="M187:O187" si="67">ROUND(M186/$R$186,3)</f>
        <v>0.19500000000000001</v>
      </c>
      <c r="N187" s="64">
        <f t="shared" si="67"/>
        <v>0.11899999999999999</v>
      </c>
      <c r="O187" s="64">
        <f t="shared" si="67"/>
        <v>7.0000000000000001E-3</v>
      </c>
      <c r="P187" s="64">
        <f>ROUND(P186/$R$186,4)</f>
        <v>2.0000000000000001E-4</v>
      </c>
      <c r="Q187" s="64">
        <f>ROUND(Q186/$R$186,3)</f>
        <v>3.7999999999999999E-2</v>
      </c>
      <c r="R187" s="64">
        <f>ROUND(R186/$R$186,3)</f>
        <v>1</v>
      </c>
      <c r="S187" s="65"/>
    </row>
    <row r="188" spans="2:19" ht="15.75" customHeight="1">
      <c r="B188" s="67" t="s">
        <v>80</v>
      </c>
      <c r="C188" s="68" t="s">
        <v>81</v>
      </c>
    </row>
    <row r="189" spans="2:19" ht="15.75" customHeight="1">
      <c r="B189" s="67" t="s">
        <v>82</v>
      </c>
      <c r="C189" s="68" t="s">
        <v>83</v>
      </c>
    </row>
    <row r="190" spans="2:19" ht="15.75" customHeight="1">
      <c r="B190" s="67" t="s">
        <v>84</v>
      </c>
      <c r="C190" s="69" t="s">
        <v>85</v>
      </c>
    </row>
  </sheetData>
  <mergeCells count="81"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B8:B187"/>
    <mergeCell ref="C8:C52"/>
    <mergeCell ref="D8:D138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C53:C10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C103:C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84:F185"/>
    <mergeCell ref="C186:F187"/>
    <mergeCell ref="C169:E173"/>
    <mergeCell ref="C174:F175"/>
    <mergeCell ref="C176:F177"/>
    <mergeCell ref="C178:F179"/>
    <mergeCell ref="C180:F181"/>
    <mergeCell ref="C182:F183"/>
  </mergeCells>
  <phoneticPr fontId="1"/>
  <pageMargins left="0.70866141732283472" right="0.11811023622047245" top="0.74803149606299213" bottom="0.19685039370078741" header="0.31496062992125984" footer="0.31496062992125984"/>
  <pageSetup paperSize="9" scale="62" orientation="portrait" r:id="rId1"/>
  <headerFooter>
    <oddHeader>&amp;L&amp;16平成27年産甘味資源作物交付金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沖⑤27</vt:lpstr>
      <vt:lpstr>沖⑤27!Print_Area</vt:lpstr>
      <vt:lpstr>沖⑤27!Print_Titles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2016-10-28T07:12:40Z</cp:lastPrinted>
  <dcterms:created xsi:type="dcterms:W3CDTF">2009-09-28T07:00:36Z</dcterms:created>
  <dcterms:modified xsi:type="dcterms:W3CDTF">2016-11-25T10:31:27Z</dcterms:modified>
</cp:coreProperties>
</file>