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vsn.lin.go.jp\alicfiles\120 特産業務部\124 特産原料課\325-0000-004_【共通】ＨＰ掲載データ\01 統計データ(個人情報除く)【29SY交付決定ベースよりエクセルサーバ移行】\19_元年11月更新\統計HP更新\きび\沖縄\"/>
    </mc:Choice>
  </mc:AlternateContent>
  <bookViews>
    <workbookView xWindow="0" yWindow="0" windowWidth="20490" windowHeight="7530"/>
  </bookViews>
  <sheets>
    <sheet name="沖③30" sheetId="1" r:id="rId1"/>
  </sheets>
  <definedNames>
    <definedName name="_xlnm.Print_Area" localSheetId="0">沖③30!$A$1:$L$192</definedName>
    <definedName name="_xlnm.Print_Titles" localSheetId="0">沖③30!$5:$7</definedName>
  </definedNames>
  <calcPr calcId="162913"/>
</workbook>
</file>

<file path=xl/calcChain.xml><?xml version="1.0" encoding="utf-8"?>
<calcChain xmlns="http://schemas.openxmlformats.org/spreadsheetml/2006/main">
  <c r="K141" i="1" l="1"/>
  <c r="G12" i="1"/>
  <c r="G169" i="1" l="1"/>
  <c r="H169" i="1"/>
  <c r="I169" i="1"/>
  <c r="J169" i="1"/>
  <c r="G170" i="1"/>
  <c r="H170" i="1"/>
  <c r="I170" i="1"/>
  <c r="J170" i="1"/>
  <c r="G171" i="1"/>
  <c r="H171" i="1"/>
  <c r="I171" i="1"/>
  <c r="J171" i="1"/>
  <c r="G172" i="1"/>
  <c r="H172" i="1"/>
  <c r="I172" i="1"/>
  <c r="J172" i="1"/>
  <c r="H173" i="1" l="1"/>
  <c r="J173" i="1"/>
  <c r="I173" i="1"/>
  <c r="G173" i="1"/>
  <c r="J168" i="1" l="1"/>
  <c r="J184" i="1" s="1"/>
  <c r="I168" i="1"/>
  <c r="I184" i="1" s="1"/>
  <c r="H168" i="1"/>
  <c r="H184" i="1" s="1"/>
  <c r="G168" i="1"/>
  <c r="G184" i="1" s="1"/>
  <c r="J163" i="1"/>
  <c r="J182" i="1" s="1"/>
  <c r="I163" i="1"/>
  <c r="I182" i="1" s="1"/>
  <c r="H163" i="1"/>
  <c r="H182" i="1" s="1"/>
  <c r="G163" i="1"/>
  <c r="G182" i="1" s="1"/>
  <c r="K161" i="1"/>
  <c r="K160" i="1"/>
  <c r="J158" i="1"/>
  <c r="I158" i="1"/>
  <c r="H158" i="1"/>
  <c r="G158" i="1"/>
  <c r="K156" i="1"/>
  <c r="J153" i="1"/>
  <c r="I153" i="1"/>
  <c r="H153" i="1"/>
  <c r="G153" i="1"/>
  <c r="K151" i="1"/>
  <c r="K150" i="1"/>
  <c r="J148" i="1"/>
  <c r="I148" i="1"/>
  <c r="H148" i="1"/>
  <c r="G148" i="1"/>
  <c r="K147" i="1"/>
  <c r="J143" i="1"/>
  <c r="I143" i="1"/>
  <c r="H143" i="1"/>
  <c r="G143" i="1"/>
  <c r="G180" i="1" l="1"/>
  <c r="I180" i="1"/>
  <c r="H180" i="1"/>
  <c r="J180" i="1"/>
  <c r="K143" i="1"/>
  <c r="K168" i="1"/>
  <c r="K184" i="1" s="1"/>
  <c r="K185" i="1" s="1"/>
  <c r="K163" i="1"/>
  <c r="K182" i="1" s="1"/>
  <c r="K183" i="1" s="1"/>
  <c r="K158" i="1"/>
  <c r="K148" i="1"/>
  <c r="K153" i="1"/>
  <c r="I183" i="1" l="1"/>
  <c r="G183" i="1"/>
  <c r="G185" i="1"/>
  <c r="I185" i="1"/>
  <c r="K180" i="1"/>
  <c r="G181" i="1" s="1"/>
  <c r="J183" i="1"/>
  <c r="H183" i="1"/>
  <c r="H185" i="1"/>
  <c r="J185" i="1"/>
  <c r="J137" i="1"/>
  <c r="I137" i="1"/>
  <c r="H137" i="1"/>
  <c r="G137" i="1"/>
  <c r="J132" i="1"/>
  <c r="I132" i="1"/>
  <c r="H132" i="1"/>
  <c r="G132" i="1"/>
  <c r="K129" i="1"/>
  <c r="K128" i="1"/>
  <c r="J127" i="1"/>
  <c r="I127" i="1"/>
  <c r="H127" i="1"/>
  <c r="G127" i="1"/>
  <c r="J122" i="1"/>
  <c r="I122" i="1"/>
  <c r="H122" i="1"/>
  <c r="G122" i="1"/>
  <c r="J117" i="1"/>
  <c r="I117" i="1"/>
  <c r="H117" i="1"/>
  <c r="G117" i="1"/>
  <c r="J112" i="1"/>
  <c r="I112" i="1"/>
  <c r="H112" i="1"/>
  <c r="G112" i="1"/>
  <c r="J107" i="1"/>
  <c r="I107" i="1"/>
  <c r="H107" i="1"/>
  <c r="G107" i="1"/>
  <c r="J102" i="1"/>
  <c r="I102" i="1"/>
  <c r="H102" i="1"/>
  <c r="G102" i="1"/>
  <c r="K98" i="1"/>
  <c r="J97" i="1"/>
  <c r="I97" i="1"/>
  <c r="H97" i="1"/>
  <c r="G97" i="1"/>
  <c r="K93" i="1"/>
  <c r="J92" i="1"/>
  <c r="I92" i="1"/>
  <c r="H92" i="1"/>
  <c r="G92" i="1"/>
  <c r="J87" i="1"/>
  <c r="I87" i="1"/>
  <c r="H87" i="1"/>
  <c r="G87" i="1"/>
  <c r="K83" i="1"/>
  <c r="J82" i="1"/>
  <c r="I82" i="1"/>
  <c r="H82" i="1"/>
  <c r="G82" i="1"/>
  <c r="K78" i="1"/>
  <c r="J77" i="1"/>
  <c r="I77" i="1"/>
  <c r="H77" i="1"/>
  <c r="G77" i="1"/>
  <c r="K74" i="1"/>
  <c r="K73" i="1"/>
  <c r="J72" i="1"/>
  <c r="I72" i="1"/>
  <c r="H72" i="1"/>
  <c r="G72" i="1"/>
  <c r="K71" i="1"/>
  <c r="K68" i="1"/>
  <c r="J67" i="1"/>
  <c r="I67" i="1"/>
  <c r="H67" i="1"/>
  <c r="G67" i="1"/>
  <c r="J62" i="1"/>
  <c r="I62" i="1"/>
  <c r="H62" i="1"/>
  <c r="G62" i="1"/>
  <c r="K58" i="1"/>
  <c r="J57" i="1"/>
  <c r="I57" i="1"/>
  <c r="H57" i="1"/>
  <c r="G57" i="1"/>
  <c r="K56" i="1"/>
  <c r="J52" i="1"/>
  <c r="I52" i="1"/>
  <c r="H52" i="1"/>
  <c r="G52" i="1"/>
  <c r="K48" i="1"/>
  <c r="J47" i="1"/>
  <c r="I47" i="1"/>
  <c r="H47" i="1"/>
  <c r="G47" i="1"/>
  <c r="J42" i="1"/>
  <c r="I42" i="1"/>
  <c r="H42" i="1"/>
  <c r="G42" i="1"/>
  <c r="J37" i="1"/>
  <c r="I37" i="1"/>
  <c r="H37" i="1"/>
  <c r="G37" i="1"/>
  <c r="K33" i="1"/>
  <c r="J32" i="1"/>
  <c r="I32" i="1"/>
  <c r="H32" i="1"/>
  <c r="G32" i="1"/>
  <c r="K28" i="1"/>
  <c r="J27" i="1"/>
  <c r="I27" i="1"/>
  <c r="H27" i="1"/>
  <c r="G27" i="1"/>
  <c r="K23" i="1"/>
  <c r="J22" i="1"/>
  <c r="I22" i="1"/>
  <c r="H22" i="1"/>
  <c r="G22" i="1"/>
  <c r="K20" i="1"/>
  <c r="K19" i="1"/>
  <c r="K18" i="1"/>
  <c r="J17" i="1"/>
  <c r="I17" i="1"/>
  <c r="H17" i="1"/>
  <c r="G17" i="1"/>
  <c r="K14" i="1"/>
  <c r="J12" i="1"/>
  <c r="I12" i="1"/>
  <c r="H12" i="1"/>
  <c r="K11" i="1"/>
  <c r="K8" i="1"/>
  <c r="J181" i="1" l="1"/>
  <c r="H181" i="1"/>
  <c r="I181" i="1"/>
  <c r="K170" i="1"/>
  <c r="K171" i="1"/>
  <c r="K172" i="1"/>
  <c r="K169" i="1"/>
  <c r="K181" i="1"/>
  <c r="K77" i="1"/>
  <c r="K112" i="1"/>
  <c r="K137" i="1"/>
  <c r="K127" i="1"/>
  <c r="I178" i="1"/>
  <c r="K117" i="1"/>
  <c r="G178" i="1"/>
  <c r="J178" i="1"/>
  <c r="H178" i="1"/>
  <c r="K107" i="1"/>
  <c r="K97" i="1"/>
  <c r="K87" i="1"/>
  <c r="I176" i="1"/>
  <c r="K67" i="1"/>
  <c r="G176" i="1"/>
  <c r="H176" i="1"/>
  <c r="J176" i="1"/>
  <c r="K57" i="1"/>
  <c r="K47" i="1"/>
  <c r="K37" i="1"/>
  <c r="I174" i="1"/>
  <c r="I138" i="1"/>
  <c r="H174" i="1"/>
  <c r="H138" i="1"/>
  <c r="J174" i="1"/>
  <c r="J138" i="1"/>
  <c r="G174" i="1"/>
  <c r="G138" i="1"/>
  <c r="K17" i="1"/>
  <c r="K27" i="1"/>
  <c r="K32" i="1"/>
  <c r="K42" i="1"/>
  <c r="K52" i="1"/>
  <c r="K62" i="1"/>
  <c r="K72" i="1"/>
  <c r="K82" i="1"/>
  <c r="K92" i="1"/>
  <c r="K102" i="1"/>
  <c r="K122" i="1"/>
  <c r="K132" i="1"/>
  <c r="K12" i="1"/>
  <c r="K22" i="1"/>
  <c r="K178" i="1" l="1"/>
  <c r="K179" i="1" s="1"/>
  <c r="I186" i="1"/>
  <c r="J186" i="1"/>
  <c r="H186" i="1"/>
  <c r="K176" i="1"/>
  <c r="K177" i="1" s="1"/>
  <c r="K173" i="1"/>
  <c r="K174" i="1"/>
  <c r="K175" i="1" s="1"/>
  <c r="K138" i="1"/>
  <c r="G186" i="1"/>
  <c r="G175" i="1" l="1"/>
  <c r="H177" i="1"/>
  <c r="J175" i="1"/>
  <c r="I175" i="1"/>
  <c r="H175" i="1"/>
  <c r="J177" i="1"/>
  <c r="I177" i="1"/>
  <c r="G177" i="1"/>
  <c r="H179" i="1"/>
  <c r="G179" i="1"/>
  <c r="I179" i="1"/>
  <c r="J179" i="1"/>
  <c r="K186" i="1"/>
  <c r="K187" i="1" s="1"/>
  <c r="I187" i="1" l="1"/>
  <c r="J187" i="1"/>
  <c r="H187" i="1"/>
  <c r="G187" i="1"/>
</calcChain>
</file>

<file path=xl/sharedStrings.xml><?xml version="1.0" encoding="utf-8"?>
<sst xmlns="http://schemas.openxmlformats.org/spreadsheetml/2006/main" count="242" uniqueCount="81">
  <si>
    <t>県</t>
    <rPh sb="0" eb="1">
      <t>ケン</t>
    </rPh>
    <phoneticPr fontId="1"/>
  </si>
  <si>
    <t>地域</t>
    <rPh sb="0" eb="2">
      <t>チイキ</t>
    </rPh>
    <phoneticPr fontId="1"/>
  </si>
  <si>
    <t>島</t>
    <rPh sb="0" eb="1">
      <t>シマ</t>
    </rPh>
    <phoneticPr fontId="1"/>
  </si>
  <si>
    <t>市町村</t>
    <rPh sb="0" eb="3">
      <t>シチョウソン</t>
    </rPh>
    <phoneticPr fontId="1"/>
  </si>
  <si>
    <t>要件区分</t>
    <rPh sb="0" eb="2">
      <t>ヨウケン</t>
    </rPh>
    <rPh sb="2" eb="4">
      <t>クブン</t>
    </rPh>
    <phoneticPr fontId="1"/>
  </si>
  <si>
    <t>面積規模</t>
    <rPh sb="0" eb="2">
      <t>メンセキ</t>
    </rPh>
    <rPh sb="2" eb="4">
      <t>キボ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</si>
  <si>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</si>
  <si>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</si>
  <si>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30a未満</t>
    <rPh sb="3" eb="5">
      <t>ミマン</t>
    </rPh>
    <phoneticPr fontId="1"/>
  </si>
  <si>
    <t>30a～
50a未満</t>
    <rPh sb="8" eb="10">
      <t>ミマン</t>
    </rPh>
    <phoneticPr fontId="1"/>
  </si>
  <si>
    <t>50a～
100a未満</t>
    <rPh sb="9" eb="11">
      <t>ミマン</t>
    </rPh>
    <phoneticPr fontId="1"/>
  </si>
  <si>
    <t>100a以上</t>
    <rPh sb="4" eb="6">
      <t>イジョウ</t>
    </rPh>
    <phoneticPr fontId="1"/>
  </si>
  <si>
    <t>A-1</t>
    <phoneticPr fontId="1"/>
  </si>
  <si>
    <t>A-2</t>
    <phoneticPr fontId="1"/>
  </si>
  <si>
    <t>A-3</t>
    <phoneticPr fontId="1"/>
  </si>
  <si>
    <t>A-4</t>
    <phoneticPr fontId="1"/>
  </si>
  <si>
    <t>小計</t>
    <rPh sb="0" eb="2">
      <t>ショウケイ</t>
    </rPh>
    <phoneticPr fontId="1"/>
  </si>
  <si>
    <t>本島</t>
    <rPh sb="0" eb="2">
      <t>ホントウ</t>
    </rPh>
    <phoneticPr fontId="1"/>
  </si>
  <si>
    <t>国頭村</t>
    <rPh sb="0" eb="2">
      <t>クニガミ</t>
    </rPh>
    <rPh sb="2" eb="3">
      <t>ソン</t>
    </rPh>
    <phoneticPr fontId="1"/>
  </si>
  <si>
    <t>大宜味村</t>
    <rPh sb="0" eb="3">
      <t>オオギミ</t>
    </rPh>
    <rPh sb="3" eb="4">
      <t>ソン</t>
    </rPh>
    <phoneticPr fontId="1"/>
  </si>
  <si>
    <t>東村</t>
    <rPh sb="0" eb="2">
      <t>ヒガシソン</t>
    </rPh>
    <phoneticPr fontId="1"/>
  </si>
  <si>
    <t>今帰仁村</t>
    <rPh sb="0" eb="3">
      <t>ナキジン</t>
    </rPh>
    <rPh sb="3" eb="4">
      <t>ソン</t>
    </rPh>
    <phoneticPr fontId="1"/>
  </si>
  <si>
    <t>本部町</t>
    <rPh sb="0" eb="2">
      <t>モトブ</t>
    </rPh>
    <rPh sb="2" eb="3">
      <t>チョウ</t>
    </rPh>
    <phoneticPr fontId="1"/>
  </si>
  <si>
    <t>名護市</t>
    <rPh sb="0" eb="3">
      <t>ナゴシ</t>
    </rPh>
    <phoneticPr fontId="1"/>
  </si>
  <si>
    <t>恩納村</t>
    <rPh sb="0" eb="2">
      <t>オンナ</t>
    </rPh>
    <rPh sb="2" eb="3">
      <t>ソン</t>
    </rPh>
    <phoneticPr fontId="1"/>
  </si>
  <si>
    <t>宜野座村</t>
    <rPh sb="0" eb="3">
      <t>ギノザ</t>
    </rPh>
    <rPh sb="3" eb="4">
      <t>ソン</t>
    </rPh>
    <phoneticPr fontId="1"/>
  </si>
  <si>
    <t>金武町</t>
    <rPh sb="0" eb="2">
      <t>キン</t>
    </rPh>
    <rPh sb="2" eb="3">
      <t>チョウ</t>
    </rPh>
    <phoneticPr fontId="1"/>
  </si>
  <si>
    <t>うるま市</t>
    <rPh sb="3" eb="4">
      <t>シ</t>
    </rPh>
    <phoneticPr fontId="1"/>
  </si>
  <si>
    <t>沖縄市</t>
    <rPh sb="0" eb="2">
      <t>オキナワ</t>
    </rPh>
    <rPh sb="2" eb="3">
      <t>シ</t>
    </rPh>
    <phoneticPr fontId="1"/>
  </si>
  <si>
    <t>読谷村</t>
    <rPh sb="0" eb="2">
      <t>ヨミタン</t>
    </rPh>
    <rPh sb="2" eb="3">
      <t>ソン</t>
    </rPh>
    <phoneticPr fontId="1"/>
  </si>
  <si>
    <t>嘉手納町</t>
    <rPh sb="0" eb="3">
      <t>カデナ</t>
    </rPh>
    <rPh sb="3" eb="4">
      <t>チョウ</t>
    </rPh>
    <phoneticPr fontId="1"/>
  </si>
  <si>
    <t>北谷町</t>
    <rPh sb="0" eb="2">
      <t>チャタン</t>
    </rPh>
    <rPh sb="2" eb="3">
      <t>チョウ</t>
    </rPh>
    <phoneticPr fontId="1"/>
  </si>
  <si>
    <t>中城村</t>
    <rPh sb="0" eb="2">
      <t>ナカグスク</t>
    </rPh>
    <rPh sb="2" eb="3">
      <t>ソン</t>
    </rPh>
    <phoneticPr fontId="1"/>
  </si>
  <si>
    <t>北中城村</t>
    <rPh sb="0" eb="3">
      <t>キタナカグスク</t>
    </rPh>
    <rPh sb="3" eb="4">
      <t>ソン</t>
    </rPh>
    <phoneticPr fontId="1"/>
  </si>
  <si>
    <t>宜野湾市</t>
    <rPh sb="0" eb="4">
      <t>ギノワンシ</t>
    </rPh>
    <phoneticPr fontId="1"/>
  </si>
  <si>
    <t>西原町</t>
    <rPh sb="0" eb="2">
      <t>ニシハラ</t>
    </rPh>
    <rPh sb="2" eb="3">
      <t>チョウ</t>
    </rPh>
    <phoneticPr fontId="1"/>
  </si>
  <si>
    <t>浦添市</t>
    <rPh sb="0" eb="3">
      <t>ウラゾエシ</t>
    </rPh>
    <phoneticPr fontId="1"/>
  </si>
  <si>
    <t>那覇市</t>
    <rPh sb="0" eb="3">
      <t>ナハシ</t>
    </rPh>
    <phoneticPr fontId="1"/>
  </si>
  <si>
    <t>豊見城市</t>
    <rPh sb="0" eb="4">
      <t>トミグスクシ</t>
    </rPh>
    <phoneticPr fontId="1"/>
  </si>
  <si>
    <t>糸満市</t>
    <rPh sb="0" eb="3">
      <t>イトマンシ</t>
    </rPh>
    <phoneticPr fontId="1"/>
  </si>
  <si>
    <t>八重瀬町</t>
    <rPh sb="0" eb="2">
      <t>ヤエ</t>
    </rPh>
    <rPh sb="2" eb="3">
      <t>セ</t>
    </rPh>
    <rPh sb="3" eb="4">
      <t>チョウ</t>
    </rPh>
    <phoneticPr fontId="1"/>
  </si>
  <si>
    <t>南城市</t>
    <rPh sb="0" eb="3">
      <t>ナンジョウシ</t>
    </rPh>
    <phoneticPr fontId="1"/>
  </si>
  <si>
    <t>与那原町</t>
    <rPh sb="0" eb="3">
      <t>ヨナバル</t>
    </rPh>
    <rPh sb="3" eb="4">
      <t>チョウ</t>
    </rPh>
    <phoneticPr fontId="1"/>
  </si>
  <si>
    <t>南風原町</t>
    <rPh sb="0" eb="3">
      <t>ハエバル</t>
    </rPh>
    <rPh sb="3" eb="4">
      <t>チョウ</t>
    </rPh>
    <phoneticPr fontId="1"/>
  </si>
  <si>
    <t>本島中部</t>
    <rPh sb="0" eb="2">
      <t>ホントウ</t>
    </rPh>
    <rPh sb="2" eb="4">
      <t>チュウブ</t>
    </rPh>
    <phoneticPr fontId="1"/>
  </si>
  <si>
    <t>本島南部</t>
    <rPh sb="0" eb="2">
      <t>ホントウ</t>
    </rPh>
    <rPh sb="2" eb="4">
      <t>ナンブ</t>
    </rPh>
    <phoneticPr fontId="1"/>
  </si>
  <si>
    <t>伊是名村</t>
    <rPh sb="0" eb="3">
      <t>イゼナ</t>
    </rPh>
    <rPh sb="3" eb="4">
      <t>ソン</t>
    </rPh>
    <phoneticPr fontId="1"/>
  </si>
  <si>
    <t>伊是名島</t>
    <rPh sb="0" eb="3">
      <t>イゼナ</t>
    </rPh>
    <rPh sb="3" eb="4">
      <t>シマ</t>
    </rPh>
    <phoneticPr fontId="1"/>
  </si>
  <si>
    <t>久米島</t>
    <rPh sb="0" eb="3">
      <t>クメジマ</t>
    </rPh>
    <phoneticPr fontId="1"/>
  </si>
  <si>
    <t>久米島町</t>
    <rPh sb="0" eb="3">
      <t>クメジマ</t>
    </rPh>
    <rPh sb="3" eb="4">
      <t>チョウ</t>
    </rPh>
    <phoneticPr fontId="1"/>
  </si>
  <si>
    <t>南大東島</t>
    <rPh sb="0" eb="1">
      <t>ミナミ</t>
    </rPh>
    <rPh sb="1" eb="3">
      <t>ダイトウ</t>
    </rPh>
    <rPh sb="3" eb="4">
      <t>ジマ</t>
    </rPh>
    <phoneticPr fontId="1"/>
  </si>
  <si>
    <t>南大東村</t>
    <rPh sb="0" eb="1">
      <t>ミナミ</t>
    </rPh>
    <rPh sb="1" eb="3">
      <t>ダイトウ</t>
    </rPh>
    <rPh sb="3" eb="4">
      <t>ソン</t>
    </rPh>
    <phoneticPr fontId="1"/>
  </si>
  <si>
    <t>北大東島</t>
    <rPh sb="0" eb="3">
      <t>キタダイトウ</t>
    </rPh>
    <rPh sb="3" eb="4">
      <t>ジマ</t>
    </rPh>
    <phoneticPr fontId="1"/>
  </si>
  <si>
    <t>北大東村</t>
    <rPh sb="0" eb="3">
      <t>キタダイトウ</t>
    </rPh>
    <rPh sb="3" eb="4">
      <t>ムラ</t>
    </rPh>
    <phoneticPr fontId="1"/>
  </si>
  <si>
    <t>本島周辺離島</t>
    <rPh sb="0" eb="2">
      <t>ホントウ</t>
    </rPh>
    <rPh sb="2" eb="4">
      <t>シュウヘン</t>
    </rPh>
    <rPh sb="4" eb="6">
      <t>リトウ</t>
    </rPh>
    <phoneticPr fontId="1"/>
  </si>
  <si>
    <t>宮古島市</t>
    <rPh sb="0" eb="4">
      <t>ミヤコジマシ</t>
    </rPh>
    <phoneticPr fontId="1"/>
  </si>
  <si>
    <t>宮古島・
伊良部島</t>
    <rPh sb="0" eb="3">
      <t>ミヤコジマ</t>
    </rPh>
    <rPh sb="5" eb="8">
      <t>イラブ</t>
    </rPh>
    <rPh sb="8" eb="9">
      <t>ジマ</t>
    </rPh>
    <phoneticPr fontId="1"/>
  </si>
  <si>
    <t>石垣島</t>
    <rPh sb="0" eb="3">
      <t>イシガキジマ</t>
    </rPh>
    <phoneticPr fontId="1"/>
  </si>
  <si>
    <t>石垣市</t>
    <rPh sb="0" eb="3">
      <t>イシガキシ</t>
    </rPh>
    <phoneticPr fontId="1"/>
  </si>
  <si>
    <t>宮古</t>
    <rPh sb="0" eb="2">
      <t>ミヤコ</t>
    </rPh>
    <phoneticPr fontId="1"/>
  </si>
  <si>
    <t>八重山</t>
    <rPh sb="0" eb="3">
      <t>ヤエヤマ</t>
    </rPh>
    <phoneticPr fontId="1"/>
  </si>
  <si>
    <t>沖縄県合計
（要件区分別）</t>
    <rPh sb="0" eb="2">
      <t>オキナワ</t>
    </rPh>
    <rPh sb="2" eb="3">
      <t>ケン</t>
    </rPh>
    <rPh sb="3" eb="5">
      <t>ゴウケイ</t>
    </rPh>
    <rPh sb="7" eb="9">
      <t>ヨウケン</t>
    </rPh>
    <rPh sb="9" eb="11">
      <t>クブン</t>
    </rPh>
    <rPh sb="11" eb="12">
      <t>ベツ</t>
    </rPh>
    <phoneticPr fontId="1"/>
  </si>
  <si>
    <t>本島北部計</t>
    <rPh sb="0" eb="2">
      <t>ホントウ</t>
    </rPh>
    <rPh sb="2" eb="4">
      <t>ホクブ</t>
    </rPh>
    <rPh sb="4" eb="5">
      <t>ケイ</t>
    </rPh>
    <phoneticPr fontId="1"/>
  </si>
  <si>
    <t>本島南部計</t>
    <rPh sb="0" eb="2">
      <t>ホントウ</t>
    </rPh>
    <rPh sb="2" eb="4">
      <t>ナンブ</t>
    </rPh>
    <rPh sb="4" eb="5">
      <t>ケイ</t>
    </rPh>
    <phoneticPr fontId="1"/>
  </si>
  <si>
    <t>本島中部計</t>
    <rPh sb="0" eb="2">
      <t>ホントウ</t>
    </rPh>
    <rPh sb="2" eb="4">
      <t>チュウブ</t>
    </rPh>
    <rPh sb="4" eb="5">
      <t>ケイ</t>
    </rPh>
    <phoneticPr fontId="1"/>
  </si>
  <si>
    <t>本島周辺離島計</t>
    <rPh sb="0" eb="2">
      <t>ホントウ</t>
    </rPh>
    <rPh sb="2" eb="4">
      <t>シュウヘン</t>
    </rPh>
    <rPh sb="4" eb="6">
      <t>リトウ</t>
    </rPh>
    <rPh sb="6" eb="7">
      <t>ケイ</t>
    </rPh>
    <phoneticPr fontId="1"/>
  </si>
  <si>
    <t>宮古計</t>
    <rPh sb="0" eb="2">
      <t>ミヤコ</t>
    </rPh>
    <rPh sb="2" eb="3">
      <t>ケイ</t>
    </rPh>
    <phoneticPr fontId="1"/>
  </si>
  <si>
    <t>八重山計</t>
    <rPh sb="0" eb="3">
      <t>ヤエヤマ</t>
    </rPh>
    <rPh sb="3" eb="4">
      <t>ケイ</t>
    </rPh>
    <phoneticPr fontId="1"/>
  </si>
  <si>
    <t>沖縄県合計</t>
    <rPh sb="0" eb="2">
      <t>オキナワ</t>
    </rPh>
    <rPh sb="2" eb="3">
      <t>ケン</t>
    </rPh>
    <rPh sb="3" eb="5">
      <t>ゴウケイ</t>
    </rPh>
    <phoneticPr fontId="1"/>
  </si>
  <si>
    <t>（交付決定ベース）</t>
    <rPh sb="1" eb="3">
      <t>コウフ</t>
    </rPh>
    <rPh sb="3" eb="5">
      <t>ケッテイ</t>
    </rPh>
    <phoneticPr fontId="3"/>
  </si>
  <si>
    <t>現在</t>
    <rPh sb="0" eb="2">
      <t>ゲンザイ</t>
    </rPh>
    <phoneticPr fontId="3"/>
  </si>
  <si>
    <t>（単位：a）</t>
    <rPh sb="1" eb="3">
      <t>タンイ</t>
    </rPh>
    <phoneticPr fontId="3"/>
  </si>
  <si>
    <t>（３）市町村別　要件区分別　面積規模別　収穫面積　【沖縄】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6">
      <t>メンセキ</t>
    </rPh>
    <rPh sb="16" eb="19">
      <t>キボベツ</t>
    </rPh>
    <rPh sb="20" eb="22">
      <t>シュウカク</t>
    </rPh>
    <rPh sb="22" eb="24">
      <t>メンセキ</t>
    </rPh>
    <phoneticPr fontId="1"/>
  </si>
  <si>
    <t>平成３０年産の甘味資源作物交付金の交付実績があった者で集計。</t>
    <rPh sb="0" eb="2">
      <t>ヘイセイ</t>
    </rPh>
    <rPh sb="4" eb="5">
      <t>ネン</t>
    </rPh>
    <rPh sb="5" eb="6">
      <t>サン</t>
    </rPh>
    <rPh sb="7" eb="9">
      <t>カンミ</t>
    </rPh>
    <rPh sb="9" eb="11">
      <t>シゲン</t>
    </rPh>
    <rPh sb="11" eb="13">
      <t>サクモツ</t>
    </rPh>
    <rPh sb="13" eb="16">
      <t>コウフキン</t>
    </rPh>
    <rPh sb="17" eb="19">
      <t>コウフ</t>
    </rPh>
    <rPh sb="19" eb="21">
      <t>ジッセキ</t>
    </rPh>
    <rPh sb="25" eb="26">
      <t>シャ</t>
    </rPh>
    <rPh sb="27" eb="29">
      <t>シュウケイ</t>
    </rPh>
    <phoneticPr fontId="3"/>
  </si>
  <si>
    <t>令和元年9月30日</t>
    <rPh sb="0" eb="1">
      <t>レイ</t>
    </rPh>
    <rPh sb="1" eb="2">
      <t>ワ</t>
    </rPh>
    <rPh sb="2" eb="4">
      <t>ガンネン</t>
    </rPh>
    <rPh sb="5" eb="6">
      <t>ガツ</t>
    </rPh>
    <rPh sb="8" eb="9">
      <t>ニチ</t>
    </rPh>
    <phoneticPr fontId="1"/>
  </si>
  <si>
    <t>（注）</t>
    <rPh sb="1" eb="2">
      <t>チュウ</t>
    </rPh>
    <phoneticPr fontId="3"/>
  </si>
  <si>
    <t>沖　縄　県</t>
    <rPh sb="0" eb="1">
      <t>オキ</t>
    </rPh>
    <rPh sb="2" eb="3">
      <t>ナワ</t>
    </rPh>
    <rPh sb="4" eb="5">
      <t>ケン</t>
    </rPh>
    <phoneticPr fontId="1"/>
  </si>
  <si>
    <t>北島北部</t>
    <rPh sb="0" eb="1">
      <t>キタ</t>
    </rPh>
    <rPh sb="1" eb="2">
      <t>シマ</t>
    </rPh>
    <rPh sb="2" eb="4">
      <t>ホクブ</t>
    </rPh>
    <phoneticPr fontId="1"/>
  </si>
  <si>
    <t>沖　縄　県</t>
    <phoneticPr fontId="1"/>
  </si>
  <si>
    <t>本島</t>
    <phoneticPr fontId="1"/>
  </si>
  <si>
    <t>沖　縄　県</t>
    <rPh sb="0" eb="1">
      <t>オキ</t>
    </rPh>
    <rPh sb="2" eb="3">
      <t>ナワ</t>
    </rPh>
    <rPh sb="4" eb="5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</si>
</sst>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$-411]ggge&quot;年&quot;m&quot;月&quot;d&quot;日&quot;;@"/>
    <numFmt numFmtId="177" formatCode="#,##0;&quot;△ &quot;#,##0"/>
    <numFmt numFmtId="178" formatCode="0.0%"/>
    <numFmt numFmtId="179" formatCode="#,##0.0;&quot;△ &quot;#,##0.0"/>
    <numFmt numFmtId="180" formatCode="_ #,##0;[Red]_ \-#,##0"/>
    <numFmt numFmtId="181" formatCode="#,##0.0_);[Red]\(#,##0.0\)"/>
    <numFmt numFmtId="182" formatCode="#,##0_);[Red]\(#,##0\)"/>
  </numFmts>
  <fonts count="17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9" fillId="0" borderId="0">
      <alignment vertical="center"/>
    </xf>
  </cellStyleXfs>
  <cellXfs count="7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0" xfId="0" applyFont="1" applyBorder="1" applyAlignment="1">
      <alignment horizontal="center" vertical="center"/>
    </xf>
    <xf numFmtId="179" fontId="6" fillId="0" borderId="10" xfId="0" applyNumberFormat="1" applyFont="1" applyBorder="1">
      <alignment vertical="center"/>
    </xf>
    <xf numFmtId="177" fontId="6" fillId="0" borderId="10" xfId="0" applyNumberFormat="1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179" fontId="6" fillId="0" borderId="12" xfId="0" applyNumberFormat="1" applyFont="1" applyBorder="1">
      <alignment vertical="center"/>
    </xf>
    <xf numFmtId="177" fontId="6" fillId="0" borderId="12" xfId="0" applyNumberFormat="1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179" fontId="6" fillId="0" borderId="2" xfId="0" applyNumberFormat="1" applyFont="1" applyBorder="1">
      <alignment vertical="center"/>
    </xf>
    <xf numFmtId="177" fontId="6" fillId="0" borderId="2" xfId="0" applyNumberFormat="1" applyFont="1" applyBorder="1">
      <alignment vertical="center"/>
    </xf>
    <xf numFmtId="0" fontId="6" fillId="0" borderId="2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179" fontId="6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178" fontId="6" fillId="0" borderId="8" xfId="0" applyNumberFormat="1" applyFont="1" applyBorder="1">
      <alignment vertical="center"/>
    </xf>
    <xf numFmtId="0" fontId="4" fillId="0" borderId="8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178" fontId="6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180" fontId="8" fillId="0" borderId="0" xfId="1" applyNumberFormat="1" applyFont="1" applyFill="1" applyBorder="1" applyAlignment="1">
      <alignment horizontal="center" vertical="center"/>
    </xf>
    <xf numFmtId="0" fontId="4" fillId="0" borderId="0" xfId="2" applyFont="1">
      <alignment vertical="center"/>
    </xf>
    <xf numFmtId="0" fontId="10" fillId="0" borderId="0" xfId="1" applyFont="1" applyBorder="1" applyAlignment="1">
      <alignment horizontal="center" vertical="center"/>
    </xf>
    <xf numFmtId="0" fontId="0" fillId="0" borderId="0" xfId="1" applyFont="1" applyAlignment="1">
      <alignment horizontal="right" vertical="center"/>
    </xf>
    <xf numFmtId="181" fontId="11" fillId="0" borderId="0" xfId="1" applyNumberFormat="1" applyFont="1" applyAlignment="1">
      <alignment horizontal="right" vertical="center"/>
    </xf>
    <xf numFmtId="49" fontId="12" fillId="0" borderId="0" xfId="1" applyNumberFormat="1" applyFont="1" applyFill="1" applyBorder="1" applyAlignment="1">
      <alignment vertical="center"/>
    </xf>
    <xf numFmtId="0" fontId="13" fillId="0" borderId="0" xfId="1" applyFont="1" applyFill="1" applyBorder="1" applyAlignment="1">
      <alignment horizontal="right"/>
    </xf>
    <xf numFmtId="0" fontId="15" fillId="0" borderId="0" xfId="1" applyFont="1" applyFill="1" applyBorder="1" applyAlignment="1">
      <alignment vertical="center"/>
    </xf>
    <xf numFmtId="182" fontId="13" fillId="0" borderId="0" xfId="1" applyNumberFormat="1" applyFont="1" applyFill="1" applyBorder="1" applyAlignment="1">
      <alignment horizontal="right" vertical="center"/>
    </xf>
    <xf numFmtId="182" fontId="15" fillId="0" borderId="0" xfId="1" applyNumberFormat="1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176" fontId="14" fillId="0" borderId="0" xfId="1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255" wrapText="1"/>
    </xf>
    <xf numFmtId="0" fontId="7" fillId="0" borderId="7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justifyLastLine="1"/>
    </xf>
    <xf numFmtId="0" fontId="5" fillId="0" borderId="8" xfId="0" applyFont="1" applyBorder="1" applyAlignment="1">
      <alignment horizontal="center" vertical="center" textRotation="255" justifyLastLine="1"/>
    </xf>
    <xf numFmtId="0" fontId="5" fillId="0" borderId="3" xfId="0" applyFont="1" applyBorder="1" applyAlignment="1">
      <alignment horizontal="center" vertical="center" textRotation="255" justifyLastLine="1"/>
    </xf>
  </cellXfs>
  <cellStyles count="3">
    <cellStyle name="標準" xfId="0" builtinId="0"/>
    <cellStyle name="標準 2" xfId="2"/>
    <cellStyle name="標準_いも進捗状況（事務所打合せ用）19.7.1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2"/>
  <sheetViews>
    <sheetView showZeros="0" tabSelected="1" view="pageBreakPreview" zoomScale="80" zoomScaleNormal="100" zoomScaleSheetLayoutView="80" zoomScalePageLayoutView="70" workbookViewId="0">
      <selection activeCell="L1" sqref="L1"/>
    </sheetView>
  </sheetViews>
  <sheetFormatPr defaultRowHeight="17.25" x14ac:dyDescent="0.15"/>
  <cols>
    <col min="1" max="1" width="0.85546875" style="1" customWidth="1"/>
    <col min="2" max="2" width="7.7109375" style="1" customWidth="1"/>
    <col min="3" max="5" width="6.7109375" style="1" customWidth="1"/>
    <col min="6" max="6" width="8" style="1" customWidth="1"/>
    <col min="7" max="11" width="14.7109375" style="1" customWidth="1"/>
    <col min="12" max="12" width="12.7109375" style="1" customWidth="1"/>
    <col min="13" max="16384" width="9.140625" style="1"/>
  </cols>
  <sheetData>
    <row r="1" spans="2:12" x14ac:dyDescent="0.15">
      <c r="B1" s="24" t="s">
        <v>72</v>
      </c>
    </row>
    <row r="2" spans="2:12" x14ac:dyDescent="0.15">
      <c r="B2" s="24"/>
      <c r="J2" s="28"/>
      <c r="K2" s="29" t="s">
        <v>69</v>
      </c>
      <c r="L2" s="28"/>
    </row>
    <row r="3" spans="2:12" x14ac:dyDescent="0.15">
      <c r="J3" s="46" t="s">
        <v>74</v>
      </c>
      <c r="K3" s="46"/>
      <c r="L3" s="30" t="s">
        <v>70</v>
      </c>
    </row>
    <row r="4" spans="2:12" x14ac:dyDescent="0.15">
      <c r="J4" s="31"/>
      <c r="K4" s="32" t="s">
        <v>71</v>
      </c>
      <c r="L4" s="32"/>
    </row>
    <row r="5" spans="2:12" x14ac:dyDescent="0.15">
      <c r="B5" s="51" t="s">
        <v>0</v>
      </c>
      <c r="C5" s="51" t="s">
        <v>1</v>
      </c>
      <c r="D5" s="51" t="s">
        <v>2</v>
      </c>
      <c r="E5" s="51" t="s">
        <v>3</v>
      </c>
      <c r="F5" s="52" t="s">
        <v>4</v>
      </c>
      <c r="G5" s="47" t="s">
        <v>5</v>
      </c>
      <c r="H5" s="48"/>
      <c r="I5" s="48"/>
      <c r="J5" s="49"/>
      <c r="K5" s="50" t="s">
        <v>6</v>
      </c>
      <c r="L5" s="50" t="s">
        <v>7</v>
      </c>
    </row>
    <row r="6" spans="2:12" x14ac:dyDescent="0.15">
      <c r="B6" s="51"/>
      <c r="C6" s="51"/>
      <c r="D6" s="51"/>
      <c r="E6" s="51"/>
      <c r="F6" s="53"/>
      <c r="G6" s="60" t="s">
        <v>8</v>
      </c>
      <c r="H6" s="60" t="s">
        <v>9</v>
      </c>
      <c r="I6" s="60" t="s">
        <v>10</v>
      </c>
      <c r="J6" s="50" t="s">
        <v>11</v>
      </c>
      <c r="K6" s="50"/>
      <c r="L6" s="50"/>
    </row>
    <row r="7" spans="2:12" x14ac:dyDescent="0.15">
      <c r="B7" s="51"/>
      <c r="C7" s="51"/>
      <c r="D7" s="51"/>
      <c r="E7" s="51"/>
      <c r="F7" s="54"/>
      <c r="G7" s="50"/>
      <c r="H7" s="50"/>
      <c r="I7" s="50"/>
      <c r="J7" s="50"/>
      <c r="K7" s="50"/>
      <c r="L7" s="50"/>
    </row>
    <row r="8" spans="2:12" ht="17.25" customHeight="1" x14ac:dyDescent="0.15">
      <c r="B8" s="61" t="s">
        <v>76</v>
      </c>
      <c r="C8" s="61" t="s">
        <v>77</v>
      </c>
      <c r="D8" s="61" t="s">
        <v>17</v>
      </c>
      <c r="E8" s="43" t="s">
        <v>18</v>
      </c>
      <c r="F8" s="2" t="s">
        <v>12</v>
      </c>
      <c r="G8" s="3"/>
      <c r="H8" s="3"/>
      <c r="I8" s="3"/>
      <c r="J8" s="3"/>
      <c r="K8" s="3">
        <f>SUM(G8:J8)</f>
        <v>0</v>
      </c>
      <c r="L8" s="4"/>
    </row>
    <row r="9" spans="2:12" x14ac:dyDescent="0.15">
      <c r="B9" s="62"/>
      <c r="C9" s="62"/>
      <c r="D9" s="62"/>
      <c r="E9" s="44"/>
      <c r="F9" s="5" t="s">
        <v>13</v>
      </c>
      <c r="G9" s="6"/>
      <c r="H9" s="6"/>
      <c r="I9" s="6"/>
      <c r="J9" s="6">
        <v>5912.6</v>
      </c>
      <c r="K9" s="6">
        <v>5912.6</v>
      </c>
      <c r="L9" s="7"/>
    </row>
    <row r="10" spans="2:12" x14ac:dyDescent="0.15">
      <c r="B10" s="62"/>
      <c r="C10" s="62"/>
      <c r="D10" s="62"/>
      <c r="E10" s="44"/>
      <c r="F10" s="5" t="s">
        <v>14</v>
      </c>
      <c r="G10" s="6">
        <v>262.7</v>
      </c>
      <c r="H10" s="6">
        <v>631.59999999999991</v>
      </c>
      <c r="I10" s="6">
        <v>1355.2999999999997</v>
      </c>
      <c r="J10" s="6"/>
      <c r="K10" s="6">
        <v>2249.5999999999995</v>
      </c>
      <c r="L10" s="7"/>
    </row>
    <row r="11" spans="2:12" x14ac:dyDescent="0.15">
      <c r="B11" s="62"/>
      <c r="C11" s="62"/>
      <c r="D11" s="62"/>
      <c r="E11" s="44"/>
      <c r="F11" s="5" t="s">
        <v>15</v>
      </c>
      <c r="G11" s="6"/>
      <c r="H11" s="6"/>
      <c r="I11" s="6"/>
      <c r="J11" s="6"/>
      <c r="K11" s="6">
        <f t="shared" ref="K11" si="0">SUM(G11:J11)</f>
        <v>0</v>
      </c>
      <c r="L11" s="7"/>
    </row>
    <row r="12" spans="2:12" x14ac:dyDescent="0.15">
      <c r="B12" s="62"/>
      <c r="C12" s="62"/>
      <c r="D12" s="62"/>
      <c r="E12" s="45"/>
      <c r="F12" s="8" t="s">
        <v>16</v>
      </c>
      <c r="G12" s="9">
        <f>SUM(G8:G11)</f>
        <v>262.7</v>
      </c>
      <c r="H12" s="9">
        <f>SUM(H8:H11)</f>
        <v>631.59999999999991</v>
      </c>
      <c r="I12" s="9">
        <f>SUM(I8:I11)</f>
        <v>1355.2999999999997</v>
      </c>
      <c r="J12" s="9">
        <f>SUM(J8:J11)</f>
        <v>5912.6</v>
      </c>
      <c r="K12" s="9">
        <f>SUM(K8:K11)</f>
        <v>8162.2</v>
      </c>
      <c r="L12" s="10"/>
    </row>
    <row r="13" spans="2:12" x14ac:dyDescent="0.15">
      <c r="B13" s="62"/>
      <c r="C13" s="62"/>
      <c r="D13" s="62"/>
      <c r="E13" s="43" t="s">
        <v>19</v>
      </c>
      <c r="F13" s="2" t="s">
        <v>12</v>
      </c>
      <c r="G13" s="3"/>
      <c r="H13" s="3"/>
      <c r="I13" s="3"/>
      <c r="J13" s="3"/>
      <c r="K13" s="3"/>
      <c r="L13" s="4"/>
    </row>
    <row r="14" spans="2:12" x14ac:dyDescent="0.15">
      <c r="B14" s="62"/>
      <c r="C14" s="62"/>
      <c r="D14" s="62"/>
      <c r="E14" s="44"/>
      <c r="F14" s="5" t="s">
        <v>13</v>
      </c>
      <c r="G14" s="6"/>
      <c r="H14" s="6"/>
      <c r="I14" s="6"/>
      <c r="J14" s="6"/>
      <c r="K14" s="6">
        <f t="shared" ref="K14" si="1">SUM(G14:J14)</f>
        <v>0</v>
      </c>
      <c r="L14" s="7"/>
    </row>
    <row r="15" spans="2:12" x14ac:dyDescent="0.15">
      <c r="B15" s="62"/>
      <c r="C15" s="62"/>
      <c r="D15" s="62"/>
      <c r="E15" s="44"/>
      <c r="F15" s="5" t="s">
        <v>14</v>
      </c>
      <c r="G15" s="6"/>
      <c r="H15" s="6"/>
      <c r="I15" s="6"/>
      <c r="J15" s="6"/>
      <c r="K15" s="6"/>
      <c r="L15" s="7"/>
    </row>
    <row r="16" spans="2:12" x14ac:dyDescent="0.15">
      <c r="B16" s="62"/>
      <c r="C16" s="62"/>
      <c r="D16" s="62"/>
      <c r="E16" s="44"/>
      <c r="F16" s="5" t="s">
        <v>15</v>
      </c>
      <c r="G16" s="6">
        <v>93.399999999999991</v>
      </c>
      <c r="H16" s="6">
        <v>84.1</v>
      </c>
      <c r="I16" s="6">
        <v>367</v>
      </c>
      <c r="J16" s="6">
        <v>1423.3999999999999</v>
      </c>
      <c r="K16" s="6">
        <v>1967.8999999999999</v>
      </c>
      <c r="L16" s="7"/>
    </row>
    <row r="17" spans="2:12" x14ac:dyDescent="0.15">
      <c r="B17" s="62"/>
      <c r="C17" s="62"/>
      <c r="D17" s="62"/>
      <c r="E17" s="45"/>
      <c r="F17" s="8" t="s">
        <v>16</v>
      </c>
      <c r="G17" s="9">
        <f>SUM(G13:G16)</f>
        <v>93.399999999999991</v>
      </c>
      <c r="H17" s="9">
        <f>SUM(H13:H16)</f>
        <v>84.1</v>
      </c>
      <c r="I17" s="9">
        <f>SUM(I13:I16)</f>
        <v>367</v>
      </c>
      <c r="J17" s="9">
        <f>SUM(J13:J16)</f>
        <v>1423.3999999999999</v>
      </c>
      <c r="K17" s="9">
        <f>SUM(K13:K16)</f>
        <v>1967.8999999999999</v>
      </c>
      <c r="L17" s="10"/>
    </row>
    <row r="18" spans="2:12" x14ac:dyDescent="0.15">
      <c r="B18" s="62"/>
      <c r="C18" s="62"/>
      <c r="D18" s="62"/>
      <c r="E18" s="43" t="s">
        <v>20</v>
      </c>
      <c r="F18" s="2" t="s">
        <v>12</v>
      </c>
      <c r="G18" s="3"/>
      <c r="H18" s="3"/>
      <c r="I18" s="3"/>
      <c r="J18" s="3"/>
      <c r="K18" s="3">
        <f>SUM(G18:J18)</f>
        <v>0</v>
      </c>
      <c r="L18" s="4"/>
    </row>
    <row r="19" spans="2:12" x14ac:dyDescent="0.15">
      <c r="B19" s="62"/>
      <c r="C19" s="62"/>
      <c r="D19" s="62"/>
      <c r="E19" s="44"/>
      <c r="F19" s="5" t="s">
        <v>13</v>
      </c>
      <c r="G19" s="6"/>
      <c r="H19" s="6"/>
      <c r="I19" s="6"/>
      <c r="J19" s="6"/>
      <c r="K19" s="6">
        <f t="shared" ref="K19:K20" si="2">SUM(G19:J19)</f>
        <v>0</v>
      </c>
      <c r="L19" s="7"/>
    </row>
    <row r="20" spans="2:12" x14ac:dyDescent="0.15">
      <c r="B20" s="62"/>
      <c r="C20" s="62"/>
      <c r="D20" s="62"/>
      <c r="E20" s="44"/>
      <c r="F20" s="5" t="s">
        <v>14</v>
      </c>
      <c r="G20" s="6"/>
      <c r="H20" s="6"/>
      <c r="I20" s="6"/>
      <c r="J20" s="6"/>
      <c r="K20" s="6">
        <f t="shared" si="2"/>
        <v>0</v>
      </c>
      <c r="L20" s="7"/>
    </row>
    <row r="21" spans="2:12" x14ac:dyDescent="0.15">
      <c r="B21" s="62"/>
      <c r="C21" s="62"/>
      <c r="D21" s="62"/>
      <c r="E21" s="44"/>
      <c r="F21" s="5" t="s">
        <v>15</v>
      </c>
      <c r="G21" s="6">
        <v>92.300000000000011</v>
      </c>
      <c r="H21" s="6">
        <v>87.4</v>
      </c>
      <c r="I21" s="6">
        <v>103.1</v>
      </c>
      <c r="J21" s="6">
        <v>719.5</v>
      </c>
      <c r="K21" s="6">
        <v>1002.3</v>
      </c>
      <c r="L21" s="7"/>
    </row>
    <row r="22" spans="2:12" x14ac:dyDescent="0.15">
      <c r="B22" s="62"/>
      <c r="C22" s="62"/>
      <c r="D22" s="62"/>
      <c r="E22" s="45"/>
      <c r="F22" s="8" t="s">
        <v>16</v>
      </c>
      <c r="G22" s="9">
        <f>SUM(G18:G21)</f>
        <v>92.300000000000011</v>
      </c>
      <c r="H22" s="9">
        <f>SUM(H18:H21)</f>
        <v>87.4</v>
      </c>
      <c r="I22" s="9">
        <f>SUM(I18:I21)</f>
        <v>103.1</v>
      </c>
      <c r="J22" s="9">
        <f>SUM(J18:J21)</f>
        <v>719.5</v>
      </c>
      <c r="K22" s="9">
        <f>SUM(K18:K21)</f>
        <v>1002.3</v>
      </c>
      <c r="L22" s="10"/>
    </row>
    <row r="23" spans="2:12" x14ac:dyDescent="0.15">
      <c r="B23" s="62"/>
      <c r="C23" s="62"/>
      <c r="D23" s="62"/>
      <c r="E23" s="43" t="s">
        <v>21</v>
      </c>
      <c r="F23" s="2" t="s">
        <v>12</v>
      </c>
      <c r="G23" s="3"/>
      <c r="H23" s="3"/>
      <c r="I23" s="3"/>
      <c r="J23" s="3"/>
      <c r="K23" s="3">
        <f>SUM(G23:J23)</f>
        <v>0</v>
      </c>
      <c r="L23" s="4"/>
    </row>
    <row r="24" spans="2:12" x14ac:dyDescent="0.15">
      <c r="B24" s="62"/>
      <c r="C24" s="62"/>
      <c r="D24" s="62"/>
      <c r="E24" s="44"/>
      <c r="F24" s="5" t="s">
        <v>13</v>
      </c>
      <c r="G24" s="6"/>
      <c r="H24" s="6"/>
      <c r="I24" s="6"/>
      <c r="J24" s="6">
        <v>5566.0999999999995</v>
      </c>
      <c r="K24" s="6">
        <v>5566.0999999999995</v>
      </c>
      <c r="L24" s="7"/>
    </row>
    <row r="25" spans="2:12" x14ac:dyDescent="0.15">
      <c r="B25" s="62"/>
      <c r="C25" s="62"/>
      <c r="D25" s="62"/>
      <c r="E25" s="44"/>
      <c r="F25" s="5" t="s">
        <v>14</v>
      </c>
      <c r="G25" s="6">
        <v>26.4</v>
      </c>
      <c r="H25" s="6"/>
      <c r="I25" s="6"/>
      <c r="J25" s="6"/>
      <c r="K25" s="6">
        <v>26.4</v>
      </c>
      <c r="L25" s="7"/>
    </row>
    <row r="26" spans="2:12" x14ac:dyDescent="0.15">
      <c r="B26" s="62"/>
      <c r="C26" s="62"/>
      <c r="D26" s="62"/>
      <c r="E26" s="44"/>
      <c r="F26" s="5" t="s">
        <v>15</v>
      </c>
      <c r="G26" s="6">
        <v>1016.0000000000002</v>
      </c>
      <c r="H26" s="6">
        <v>1674.0000000000002</v>
      </c>
      <c r="I26" s="6">
        <v>3495.1</v>
      </c>
      <c r="J26" s="6"/>
      <c r="K26" s="6">
        <v>6185.1</v>
      </c>
      <c r="L26" s="7"/>
    </row>
    <row r="27" spans="2:12" x14ac:dyDescent="0.15">
      <c r="B27" s="62"/>
      <c r="C27" s="62"/>
      <c r="D27" s="62"/>
      <c r="E27" s="45"/>
      <c r="F27" s="8" t="s">
        <v>16</v>
      </c>
      <c r="G27" s="9">
        <f>SUM(G23:G26)</f>
        <v>1042.4000000000003</v>
      </c>
      <c r="H27" s="9">
        <f>SUM(H23:H26)</f>
        <v>1674.0000000000002</v>
      </c>
      <c r="I27" s="9">
        <f>SUM(I23:I26)</f>
        <v>3495.1</v>
      </c>
      <c r="J27" s="9">
        <f>SUM(J23:J26)</f>
        <v>5566.0999999999995</v>
      </c>
      <c r="K27" s="9">
        <f>SUM(K23:K26)</f>
        <v>11777.599999999999</v>
      </c>
      <c r="L27" s="10"/>
    </row>
    <row r="28" spans="2:12" x14ac:dyDescent="0.15">
      <c r="B28" s="62"/>
      <c r="C28" s="62"/>
      <c r="D28" s="62"/>
      <c r="E28" s="43" t="s">
        <v>22</v>
      </c>
      <c r="F28" s="2" t="s">
        <v>12</v>
      </c>
      <c r="G28" s="3"/>
      <c r="H28" s="3"/>
      <c r="I28" s="3"/>
      <c r="J28" s="3"/>
      <c r="K28" s="3">
        <f>SUM(G28:J28)</f>
        <v>0</v>
      </c>
      <c r="L28" s="4"/>
    </row>
    <row r="29" spans="2:12" x14ac:dyDescent="0.15">
      <c r="B29" s="62"/>
      <c r="C29" s="62"/>
      <c r="D29" s="62"/>
      <c r="E29" s="44"/>
      <c r="F29" s="5" t="s">
        <v>13</v>
      </c>
      <c r="G29" s="6"/>
      <c r="H29" s="6"/>
      <c r="I29" s="6"/>
      <c r="J29" s="6">
        <v>2846.9</v>
      </c>
      <c r="K29" s="6">
        <v>2846.9</v>
      </c>
      <c r="L29" s="7"/>
    </row>
    <row r="30" spans="2:12" x14ac:dyDescent="0.15">
      <c r="B30" s="62"/>
      <c r="C30" s="62"/>
      <c r="D30" s="62"/>
      <c r="E30" s="44"/>
      <c r="F30" s="5" t="s">
        <v>14</v>
      </c>
      <c r="G30" s="6">
        <v>663.20000000000016</v>
      </c>
      <c r="H30" s="6">
        <v>1145.9000000000001</v>
      </c>
      <c r="I30" s="6">
        <v>1031</v>
      </c>
      <c r="J30" s="6"/>
      <c r="K30" s="6">
        <v>2840.1000000000004</v>
      </c>
      <c r="L30" s="7"/>
    </row>
    <row r="31" spans="2:12" x14ac:dyDescent="0.15">
      <c r="B31" s="62"/>
      <c r="C31" s="62"/>
      <c r="D31" s="62"/>
      <c r="E31" s="44"/>
      <c r="F31" s="5" t="s">
        <v>15</v>
      </c>
      <c r="G31" s="6"/>
      <c r="H31" s="6">
        <v>39.6</v>
      </c>
      <c r="I31" s="6"/>
      <c r="J31" s="6"/>
      <c r="K31" s="6">
        <v>39.6</v>
      </c>
      <c r="L31" s="7"/>
    </row>
    <row r="32" spans="2:12" x14ac:dyDescent="0.15">
      <c r="B32" s="62"/>
      <c r="C32" s="62"/>
      <c r="D32" s="62"/>
      <c r="E32" s="45"/>
      <c r="F32" s="8" t="s">
        <v>16</v>
      </c>
      <c r="G32" s="9">
        <f>SUM(G28:G31)</f>
        <v>663.20000000000016</v>
      </c>
      <c r="H32" s="9">
        <f>SUM(H28:H31)</f>
        <v>1185.5</v>
      </c>
      <c r="I32" s="9">
        <f>SUM(I28:I31)</f>
        <v>1031</v>
      </c>
      <c r="J32" s="9">
        <f>SUM(J28:J31)</f>
        <v>2846.9</v>
      </c>
      <c r="K32" s="9">
        <f>SUM(K28:K31)</f>
        <v>5726.6</v>
      </c>
      <c r="L32" s="10"/>
    </row>
    <row r="33" spans="2:12" x14ac:dyDescent="0.15">
      <c r="B33" s="62"/>
      <c r="C33" s="62"/>
      <c r="D33" s="62"/>
      <c r="E33" s="43" t="s">
        <v>23</v>
      </c>
      <c r="F33" s="2" t="s">
        <v>12</v>
      </c>
      <c r="G33" s="3"/>
      <c r="H33" s="3"/>
      <c r="I33" s="3"/>
      <c r="J33" s="3"/>
      <c r="K33" s="3">
        <f>SUM(G33:J33)</f>
        <v>0</v>
      </c>
      <c r="L33" s="4"/>
    </row>
    <row r="34" spans="2:12" x14ac:dyDescent="0.15">
      <c r="B34" s="62"/>
      <c r="C34" s="62"/>
      <c r="D34" s="62"/>
      <c r="E34" s="44"/>
      <c r="F34" s="5" t="s">
        <v>13</v>
      </c>
      <c r="G34" s="6"/>
      <c r="H34" s="6"/>
      <c r="I34" s="6"/>
      <c r="J34" s="6">
        <v>18477.200000000004</v>
      </c>
      <c r="K34" s="6">
        <v>18477.200000000004</v>
      </c>
      <c r="L34" s="7"/>
    </row>
    <row r="35" spans="2:12" x14ac:dyDescent="0.15">
      <c r="B35" s="62"/>
      <c r="C35" s="62"/>
      <c r="D35" s="62"/>
      <c r="E35" s="44"/>
      <c r="F35" s="5" t="s">
        <v>14</v>
      </c>
      <c r="G35" s="6">
        <v>1662.7999999999997</v>
      </c>
      <c r="H35" s="6">
        <v>2417.8000000000006</v>
      </c>
      <c r="I35" s="6">
        <v>6999.7</v>
      </c>
      <c r="J35" s="6">
        <v>575.09999999999991</v>
      </c>
      <c r="K35" s="6">
        <v>11655.4</v>
      </c>
      <c r="L35" s="7"/>
    </row>
    <row r="36" spans="2:12" x14ac:dyDescent="0.15">
      <c r="B36" s="62"/>
      <c r="C36" s="62"/>
      <c r="D36" s="62"/>
      <c r="E36" s="44"/>
      <c r="F36" s="5" t="s">
        <v>15</v>
      </c>
      <c r="G36" s="6">
        <v>376.49999999999994</v>
      </c>
      <c r="H36" s="6">
        <v>373.3</v>
      </c>
      <c r="I36" s="6">
        <v>964.4</v>
      </c>
      <c r="J36" s="6">
        <v>3771.7999999999997</v>
      </c>
      <c r="K36" s="6">
        <v>5486</v>
      </c>
      <c r="L36" s="7"/>
    </row>
    <row r="37" spans="2:12" x14ac:dyDescent="0.15">
      <c r="B37" s="62"/>
      <c r="C37" s="62"/>
      <c r="D37" s="62"/>
      <c r="E37" s="45"/>
      <c r="F37" s="8" t="s">
        <v>16</v>
      </c>
      <c r="G37" s="9">
        <f>SUM(G33:G36)</f>
        <v>2039.2999999999997</v>
      </c>
      <c r="H37" s="9">
        <f>SUM(H33:H36)</f>
        <v>2791.1000000000008</v>
      </c>
      <c r="I37" s="9">
        <f>SUM(I33:I36)</f>
        <v>7964.0999999999995</v>
      </c>
      <c r="J37" s="9">
        <f>SUM(J33:J36)</f>
        <v>22824.100000000002</v>
      </c>
      <c r="K37" s="9">
        <f>SUM(K33:K36)</f>
        <v>35618.600000000006</v>
      </c>
      <c r="L37" s="10"/>
    </row>
    <row r="38" spans="2:12" x14ac:dyDescent="0.15">
      <c r="B38" s="62"/>
      <c r="C38" s="62"/>
      <c r="D38" s="62"/>
      <c r="E38" s="43" t="s">
        <v>24</v>
      </c>
      <c r="F38" s="2" t="s">
        <v>12</v>
      </c>
      <c r="G38" s="3"/>
      <c r="H38" s="3"/>
      <c r="I38" s="3"/>
      <c r="J38" s="3">
        <v>1189.9000000000001</v>
      </c>
      <c r="K38" s="3">
        <v>1189.9000000000001</v>
      </c>
      <c r="L38" s="4"/>
    </row>
    <row r="39" spans="2:12" x14ac:dyDescent="0.15">
      <c r="B39" s="62"/>
      <c r="C39" s="62"/>
      <c r="D39" s="62"/>
      <c r="E39" s="44"/>
      <c r="F39" s="5" t="s">
        <v>13</v>
      </c>
      <c r="G39" s="6"/>
      <c r="H39" s="6"/>
      <c r="I39" s="6"/>
      <c r="J39" s="6">
        <v>2952.9</v>
      </c>
      <c r="K39" s="6">
        <v>2952.9</v>
      </c>
      <c r="L39" s="7"/>
    </row>
    <row r="40" spans="2:12" x14ac:dyDescent="0.15">
      <c r="B40" s="62"/>
      <c r="C40" s="62"/>
      <c r="D40" s="62"/>
      <c r="E40" s="44"/>
      <c r="F40" s="5" t="s">
        <v>14</v>
      </c>
      <c r="G40" s="6">
        <v>720.59999999999991</v>
      </c>
      <c r="H40" s="6">
        <v>1275.7</v>
      </c>
      <c r="I40" s="6">
        <v>2306.6999999999994</v>
      </c>
      <c r="J40" s="6"/>
      <c r="K40" s="6">
        <v>4302.9999999999991</v>
      </c>
      <c r="L40" s="7"/>
    </row>
    <row r="41" spans="2:12" x14ac:dyDescent="0.15">
      <c r="B41" s="62"/>
      <c r="C41" s="62"/>
      <c r="D41" s="62"/>
      <c r="E41" s="44"/>
      <c r="F41" s="5" t="s">
        <v>15</v>
      </c>
      <c r="G41" s="6"/>
      <c r="H41" s="6"/>
      <c r="I41" s="6">
        <v>50.1</v>
      </c>
      <c r="J41" s="6">
        <v>335</v>
      </c>
      <c r="K41" s="6">
        <v>385.1</v>
      </c>
      <c r="L41" s="7"/>
    </row>
    <row r="42" spans="2:12" x14ac:dyDescent="0.15">
      <c r="B42" s="62"/>
      <c r="C42" s="62"/>
      <c r="D42" s="62"/>
      <c r="E42" s="45"/>
      <c r="F42" s="8" t="s">
        <v>16</v>
      </c>
      <c r="G42" s="9">
        <f>SUM(G38:G41)</f>
        <v>720.59999999999991</v>
      </c>
      <c r="H42" s="9">
        <f>SUM(H38:H41)</f>
        <v>1275.7</v>
      </c>
      <c r="I42" s="9">
        <f>SUM(I38:I41)</f>
        <v>2356.7999999999993</v>
      </c>
      <c r="J42" s="9">
        <f>SUM(J38:J41)</f>
        <v>4477.8</v>
      </c>
      <c r="K42" s="9">
        <f>SUM(K38:K41)</f>
        <v>8830.9</v>
      </c>
      <c r="L42" s="10"/>
    </row>
    <row r="43" spans="2:12" x14ac:dyDescent="0.15">
      <c r="B43" s="62"/>
      <c r="C43" s="62"/>
      <c r="D43" s="62"/>
      <c r="E43" s="43" t="s">
        <v>25</v>
      </c>
      <c r="F43" s="2" t="s">
        <v>12</v>
      </c>
      <c r="G43" s="3">
        <v>19.8</v>
      </c>
      <c r="H43" s="3">
        <v>33</v>
      </c>
      <c r="I43" s="3">
        <v>91.7</v>
      </c>
      <c r="J43" s="3">
        <v>1092.7</v>
      </c>
      <c r="K43" s="3">
        <v>1237.2</v>
      </c>
      <c r="L43" s="4"/>
    </row>
    <row r="44" spans="2:12" x14ac:dyDescent="0.15">
      <c r="B44" s="62"/>
      <c r="C44" s="62"/>
      <c r="D44" s="62"/>
      <c r="E44" s="44"/>
      <c r="F44" s="5" t="s">
        <v>13</v>
      </c>
      <c r="G44" s="6"/>
      <c r="H44" s="6"/>
      <c r="I44" s="6"/>
      <c r="J44" s="6">
        <v>6471.9000000000033</v>
      </c>
      <c r="K44" s="6">
        <v>6471.9000000000033</v>
      </c>
      <c r="L44" s="7"/>
    </row>
    <row r="45" spans="2:12" x14ac:dyDescent="0.15">
      <c r="B45" s="62"/>
      <c r="C45" s="62"/>
      <c r="D45" s="62"/>
      <c r="E45" s="44"/>
      <c r="F45" s="5" t="s">
        <v>14</v>
      </c>
      <c r="G45" s="6">
        <v>954.1</v>
      </c>
      <c r="H45" s="6">
        <v>1418.5</v>
      </c>
      <c r="I45" s="6">
        <v>2872.6000000000008</v>
      </c>
      <c r="J45" s="6"/>
      <c r="K45" s="6">
        <v>5245.2000000000007</v>
      </c>
      <c r="L45" s="7"/>
    </row>
    <row r="46" spans="2:12" x14ac:dyDescent="0.15">
      <c r="B46" s="62"/>
      <c r="C46" s="62"/>
      <c r="D46" s="62"/>
      <c r="E46" s="44"/>
      <c r="F46" s="5" t="s">
        <v>15</v>
      </c>
      <c r="G46" s="6">
        <v>18.8</v>
      </c>
      <c r="H46" s="6"/>
      <c r="I46" s="6"/>
      <c r="J46" s="6">
        <v>232.3</v>
      </c>
      <c r="K46" s="6">
        <v>251.10000000000002</v>
      </c>
      <c r="L46" s="7"/>
    </row>
    <row r="47" spans="2:12" x14ac:dyDescent="0.15">
      <c r="B47" s="62"/>
      <c r="C47" s="62"/>
      <c r="D47" s="62"/>
      <c r="E47" s="45"/>
      <c r="F47" s="8" t="s">
        <v>16</v>
      </c>
      <c r="G47" s="9">
        <f>SUM(G43:G46)</f>
        <v>992.69999999999993</v>
      </c>
      <c r="H47" s="9">
        <f>SUM(H43:H46)</f>
        <v>1451.5</v>
      </c>
      <c r="I47" s="9">
        <f>SUM(I43:I46)</f>
        <v>2964.3000000000006</v>
      </c>
      <c r="J47" s="9">
        <f>SUM(J43:J46)</f>
        <v>7796.9000000000033</v>
      </c>
      <c r="K47" s="9">
        <f>SUM(K43:K46)</f>
        <v>13205.400000000003</v>
      </c>
      <c r="L47" s="10"/>
    </row>
    <row r="48" spans="2:12" x14ac:dyDescent="0.15">
      <c r="B48" s="62"/>
      <c r="C48" s="62"/>
      <c r="D48" s="62"/>
      <c r="E48" s="43" t="s">
        <v>26</v>
      </c>
      <c r="F48" s="2" t="s">
        <v>12</v>
      </c>
      <c r="G48" s="3"/>
      <c r="H48" s="3"/>
      <c r="I48" s="3"/>
      <c r="J48" s="3"/>
      <c r="K48" s="3">
        <f>SUM(G48:J48)</f>
        <v>0</v>
      </c>
      <c r="L48" s="4"/>
    </row>
    <row r="49" spans="2:12" x14ac:dyDescent="0.15">
      <c r="B49" s="62"/>
      <c r="C49" s="62"/>
      <c r="D49" s="62"/>
      <c r="E49" s="44"/>
      <c r="F49" s="5" t="s">
        <v>13</v>
      </c>
      <c r="G49" s="6"/>
      <c r="H49" s="6"/>
      <c r="I49" s="6"/>
      <c r="J49" s="6">
        <v>965.30000000000007</v>
      </c>
      <c r="K49" s="6">
        <v>965.30000000000007</v>
      </c>
      <c r="L49" s="7"/>
    </row>
    <row r="50" spans="2:12" x14ac:dyDescent="0.15">
      <c r="B50" s="62"/>
      <c r="C50" s="62"/>
      <c r="D50" s="62"/>
      <c r="E50" s="44"/>
      <c r="F50" s="5" t="s">
        <v>14</v>
      </c>
      <c r="G50" s="6">
        <v>813.30000000000007</v>
      </c>
      <c r="H50" s="6">
        <v>907.50000000000011</v>
      </c>
      <c r="I50" s="6">
        <v>1259.7</v>
      </c>
      <c r="J50" s="6"/>
      <c r="K50" s="6">
        <v>2980.5</v>
      </c>
      <c r="L50" s="7"/>
    </row>
    <row r="51" spans="2:12" x14ac:dyDescent="0.15">
      <c r="B51" s="62"/>
      <c r="C51" s="62"/>
      <c r="D51" s="62"/>
      <c r="E51" s="44"/>
      <c r="F51" s="5" t="s">
        <v>15</v>
      </c>
      <c r="G51" s="6">
        <v>19.3</v>
      </c>
      <c r="H51" s="6"/>
      <c r="I51" s="6"/>
      <c r="J51" s="6"/>
      <c r="K51" s="6">
        <v>19.3</v>
      </c>
      <c r="L51" s="7"/>
    </row>
    <row r="52" spans="2:12" x14ac:dyDescent="0.15">
      <c r="B52" s="63"/>
      <c r="C52" s="63"/>
      <c r="D52" s="63"/>
      <c r="E52" s="45"/>
      <c r="F52" s="8" t="s">
        <v>16</v>
      </c>
      <c r="G52" s="9">
        <f>SUM(G48:G51)</f>
        <v>832.6</v>
      </c>
      <c r="H52" s="9">
        <f>SUM(H48:H51)</f>
        <v>907.50000000000011</v>
      </c>
      <c r="I52" s="9">
        <f>SUM(I48:I51)</f>
        <v>1259.7</v>
      </c>
      <c r="J52" s="9">
        <f>SUM(J48:J51)</f>
        <v>965.30000000000007</v>
      </c>
      <c r="K52" s="9">
        <f>SUM(K48:K51)</f>
        <v>3965.1000000000004</v>
      </c>
      <c r="L52" s="10"/>
    </row>
    <row r="53" spans="2:12" ht="17.25" customHeight="1" x14ac:dyDescent="0.15">
      <c r="B53" s="64" t="s">
        <v>76</v>
      </c>
      <c r="C53" s="64" t="s">
        <v>44</v>
      </c>
      <c r="D53" s="64" t="s">
        <v>79</v>
      </c>
      <c r="E53" s="43" t="s">
        <v>27</v>
      </c>
      <c r="F53" s="2" t="s">
        <v>12</v>
      </c>
      <c r="G53" s="3"/>
      <c r="H53" s="3"/>
      <c r="I53" s="3"/>
      <c r="J53" s="3">
        <v>100.3</v>
      </c>
      <c r="K53" s="3">
        <v>100.3</v>
      </c>
      <c r="L53" s="4"/>
    </row>
    <row r="54" spans="2:12" x14ac:dyDescent="0.15">
      <c r="B54" s="65"/>
      <c r="C54" s="65"/>
      <c r="D54" s="65"/>
      <c r="E54" s="44"/>
      <c r="F54" s="5" t="s">
        <v>13</v>
      </c>
      <c r="G54" s="6"/>
      <c r="H54" s="6"/>
      <c r="I54" s="6"/>
      <c r="J54" s="6">
        <v>10073.1</v>
      </c>
      <c r="K54" s="6">
        <v>10073.1</v>
      </c>
      <c r="L54" s="7"/>
    </row>
    <row r="55" spans="2:12" x14ac:dyDescent="0.15">
      <c r="B55" s="65"/>
      <c r="C55" s="65"/>
      <c r="D55" s="65"/>
      <c r="E55" s="44"/>
      <c r="F55" s="5" t="s">
        <v>14</v>
      </c>
      <c r="G55" s="6">
        <v>4599.2000000000007</v>
      </c>
      <c r="H55" s="6">
        <v>3215.1</v>
      </c>
      <c r="I55" s="6">
        <v>5171.2999999999993</v>
      </c>
      <c r="J55" s="6"/>
      <c r="K55" s="6">
        <v>12985.6</v>
      </c>
      <c r="L55" s="7"/>
    </row>
    <row r="56" spans="2:12" x14ac:dyDescent="0.15">
      <c r="B56" s="65"/>
      <c r="C56" s="65"/>
      <c r="D56" s="65"/>
      <c r="E56" s="44"/>
      <c r="F56" s="5" t="s">
        <v>15</v>
      </c>
      <c r="G56" s="6"/>
      <c r="H56" s="6"/>
      <c r="I56" s="6"/>
      <c r="J56" s="6"/>
      <c r="K56" s="6">
        <f t="shared" ref="K56" si="3">SUM(G56:J56)</f>
        <v>0</v>
      </c>
      <c r="L56" s="7"/>
    </row>
    <row r="57" spans="2:12" x14ac:dyDescent="0.15">
      <c r="B57" s="65"/>
      <c r="C57" s="65"/>
      <c r="D57" s="65"/>
      <c r="E57" s="45"/>
      <c r="F57" s="8" t="s">
        <v>16</v>
      </c>
      <c r="G57" s="9">
        <f>SUM(G53:G56)</f>
        <v>4599.2000000000007</v>
      </c>
      <c r="H57" s="9">
        <f>SUM(H53:H56)</f>
        <v>3215.1</v>
      </c>
      <c r="I57" s="9">
        <f>SUM(I53:I56)</f>
        <v>5171.2999999999993</v>
      </c>
      <c r="J57" s="9">
        <f>SUM(J53:J56)</f>
        <v>10173.4</v>
      </c>
      <c r="K57" s="9">
        <f>SUM(K53:K56)</f>
        <v>23159</v>
      </c>
      <c r="L57" s="10"/>
    </row>
    <row r="58" spans="2:12" x14ac:dyDescent="0.15">
      <c r="B58" s="65"/>
      <c r="C58" s="65"/>
      <c r="D58" s="65"/>
      <c r="E58" s="43" t="s">
        <v>28</v>
      </c>
      <c r="F58" s="2" t="s">
        <v>12</v>
      </c>
      <c r="G58" s="3"/>
      <c r="H58" s="3"/>
      <c r="I58" s="3"/>
      <c r="J58" s="3"/>
      <c r="K58" s="3">
        <f>SUM(G58:J58)</f>
        <v>0</v>
      </c>
      <c r="L58" s="4"/>
    </row>
    <row r="59" spans="2:12" x14ac:dyDescent="0.15">
      <c r="B59" s="65"/>
      <c r="C59" s="65"/>
      <c r="D59" s="65"/>
      <c r="E59" s="44"/>
      <c r="F59" s="5" t="s">
        <v>13</v>
      </c>
      <c r="G59" s="6"/>
      <c r="H59" s="6"/>
      <c r="I59" s="6"/>
      <c r="J59" s="6">
        <v>1442.4</v>
      </c>
      <c r="K59" s="6">
        <v>1442.4</v>
      </c>
      <c r="L59" s="7"/>
    </row>
    <row r="60" spans="2:12" x14ac:dyDescent="0.15">
      <c r="B60" s="65"/>
      <c r="C60" s="65"/>
      <c r="D60" s="65"/>
      <c r="E60" s="44"/>
      <c r="F60" s="5" t="s">
        <v>14</v>
      </c>
      <c r="G60" s="6">
        <v>934.40000000000009</v>
      </c>
      <c r="H60" s="6">
        <v>380.50000000000006</v>
      </c>
      <c r="I60" s="6">
        <v>707.19999999999993</v>
      </c>
      <c r="J60" s="6"/>
      <c r="K60" s="6">
        <v>2022.1</v>
      </c>
      <c r="L60" s="7"/>
    </row>
    <row r="61" spans="2:12" x14ac:dyDescent="0.15">
      <c r="B61" s="65"/>
      <c r="C61" s="65"/>
      <c r="D61" s="65"/>
      <c r="E61" s="44"/>
      <c r="F61" s="5" t="s">
        <v>15</v>
      </c>
      <c r="G61" s="6">
        <v>29</v>
      </c>
      <c r="H61" s="6"/>
      <c r="I61" s="6">
        <v>119.6</v>
      </c>
      <c r="J61" s="6">
        <v>230</v>
      </c>
      <c r="K61" s="6">
        <v>378.6</v>
      </c>
      <c r="L61" s="7"/>
    </row>
    <row r="62" spans="2:12" x14ac:dyDescent="0.15">
      <c r="B62" s="65"/>
      <c r="C62" s="65"/>
      <c r="D62" s="65"/>
      <c r="E62" s="45"/>
      <c r="F62" s="8" t="s">
        <v>16</v>
      </c>
      <c r="G62" s="9">
        <f>SUM(G58:G61)</f>
        <v>963.40000000000009</v>
      </c>
      <c r="H62" s="9">
        <f>SUM(H58:H61)</f>
        <v>380.50000000000006</v>
      </c>
      <c r="I62" s="9">
        <f>SUM(I58:I61)</f>
        <v>826.8</v>
      </c>
      <c r="J62" s="9">
        <f>SUM(J58:J61)</f>
        <v>1672.4</v>
      </c>
      <c r="K62" s="9">
        <f>SUM(K58:K61)</f>
        <v>3843.1</v>
      </c>
      <c r="L62" s="10"/>
    </row>
    <row r="63" spans="2:12" x14ac:dyDescent="0.15">
      <c r="B63" s="65"/>
      <c r="C63" s="65"/>
      <c r="D63" s="65"/>
      <c r="E63" s="43" t="s">
        <v>29</v>
      </c>
      <c r="F63" s="2" t="s">
        <v>12</v>
      </c>
      <c r="G63" s="3"/>
      <c r="H63" s="3"/>
      <c r="I63" s="3"/>
      <c r="J63" s="3">
        <v>223.3</v>
      </c>
      <c r="K63" s="3">
        <v>223.3</v>
      </c>
      <c r="L63" s="4"/>
    </row>
    <row r="64" spans="2:12" x14ac:dyDescent="0.15">
      <c r="B64" s="65"/>
      <c r="C64" s="65"/>
      <c r="D64" s="65"/>
      <c r="E64" s="44"/>
      <c r="F64" s="5" t="s">
        <v>13</v>
      </c>
      <c r="G64" s="6"/>
      <c r="H64" s="6"/>
      <c r="I64" s="6"/>
      <c r="J64" s="6">
        <v>6766.4000000000005</v>
      </c>
      <c r="K64" s="6">
        <v>6766.4000000000005</v>
      </c>
      <c r="L64" s="7"/>
    </row>
    <row r="65" spans="2:12" x14ac:dyDescent="0.15">
      <c r="B65" s="65"/>
      <c r="C65" s="65"/>
      <c r="D65" s="65"/>
      <c r="E65" s="44"/>
      <c r="F65" s="5" t="s">
        <v>14</v>
      </c>
      <c r="G65" s="6">
        <v>2178.4000000000005</v>
      </c>
      <c r="H65" s="6">
        <v>2101.5</v>
      </c>
      <c r="I65" s="6">
        <v>4045.5</v>
      </c>
      <c r="J65" s="6">
        <v>105.1</v>
      </c>
      <c r="K65" s="6">
        <v>8430.5000000000018</v>
      </c>
      <c r="L65" s="7"/>
    </row>
    <row r="66" spans="2:12" x14ac:dyDescent="0.15">
      <c r="B66" s="65"/>
      <c r="C66" s="65"/>
      <c r="D66" s="65"/>
      <c r="E66" s="44"/>
      <c r="F66" s="5" t="s">
        <v>15</v>
      </c>
      <c r="G66" s="6"/>
      <c r="H66" s="6"/>
      <c r="I66" s="6"/>
      <c r="J66" s="6">
        <v>255</v>
      </c>
      <c r="K66" s="6">
        <v>255</v>
      </c>
      <c r="L66" s="7"/>
    </row>
    <row r="67" spans="2:12" x14ac:dyDescent="0.15">
      <c r="B67" s="65"/>
      <c r="C67" s="65"/>
      <c r="D67" s="65"/>
      <c r="E67" s="45"/>
      <c r="F67" s="8" t="s">
        <v>16</v>
      </c>
      <c r="G67" s="9">
        <f>SUM(G63:G66)</f>
        <v>2178.4000000000005</v>
      </c>
      <c r="H67" s="9">
        <f>SUM(H63:H66)</f>
        <v>2101.5</v>
      </c>
      <c r="I67" s="9">
        <f>SUM(I63:I66)</f>
        <v>4045.5</v>
      </c>
      <c r="J67" s="9">
        <f>SUM(J63:J66)</f>
        <v>7349.8000000000011</v>
      </c>
      <c r="K67" s="9">
        <f>SUM(K63:K66)</f>
        <v>15675.200000000003</v>
      </c>
      <c r="L67" s="10"/>
    </row>
    <row r="68" spans="2:12" x14ac:dyDescent="0.15">
      <c r="B68" s="65"/>
      <c r="C68" s="65"/>
      <c r="D68" s="65"/>
      <c r="E68" s="43" t="s">
        <v>30</v>
      </c>
      <c r="F68" s="2" t="s">
        <v>12</v>
      </c>
      <c r="G68" s="3"/>
      <c r="H68" s="3"/>
      <c r="I68" s="3"/>
      <c r="J68" s="3"/>
      <c r="K68" s="3">
        <f>SUM(G68:J68)</f>
        <v>0</v>
      </c>
      <c r="L68" s="4"/>
    </row>
    <row r="69" spans="2:12" x14ac:dyDescent="0.15">
      <c r="B69" s="65"/>
      <c r="C69" s="65"/>
      <c r="D69" s="65"/>
      <c r="E69" s="44"/>
      <c r="F69" s="5" t="s">
        <v>13</v>
      </c>
      <c r="G69" s="6"/>
      <c r="H69" s="6"/>
      <c r="I69" s="6"/>
      <c r="J69" s="6">
        <v>749.4</v>
      </c>
      <c r="K69" s="6">
        <v>749.4</v>
      </c>
      <c r="L69" s="7"/>
    </row>
    <row r="70" spans="2:12" x14ac:dyDescent="0.15">
      <c r="B70" s="65"/>
      <c r="C70" s="65"/>
      <c r="D70" s="65"/>
      <c r="E70" s="44"/>
      <c r="F70" s="5" t="s">
        <v>14</v>
      </c>
      <c r="G70" s="6">
        <v>66.599999999999994</v>
      </c>
      <c r="H70" s="6">
        <v>123.2</v>
      </c>
      <c r="I70" s="6">
        <v>387.80000000000007</v>
      </c>
      <c r="J70" s="6"/>
      <c r="K70" s="6">
        <v>577.60000000000014</v>
      </c>
      <c r="L70" s="7"/>
    </row>
    <row r="71" spans="2:12" x14ac:dyDescent="0.15">
      <c r="B71" s="65"/>
      <c r="C71" s="65"/>
      <c r="D71" s="65"/>
      <c r="E71" s="44"/>
      <c r="F71" s="5" t="s">
        <v>15</v>
      </c>
      <c r="G71" s="6"/>
      <c r="H71" s="6"/>
      <c r="I71" s="6"/>
      <c r="J71" s="6"/>
      <c r="K71" s="6">
        <f t="shared" ref="K71" si="4">SUM(G71:J71)</f>
        <v>0</v>
      </c>
      <c r="L71" s="7"/>
    </row>
    <row r="72" spans="2:12" x14ac:dyDescent="0.15">
      <c r="B72" s="65"/>
      <c r="C72" s="65"/>
      <c r="D72" s="65"/>
      <c r="E72" s="45"/>
      <c r="F72" s="8" t="s">
        <v>16</v>
      </c>
      <c r="G72" s="9">
        <f>SUM(G68:G71)</f>
        <v>66.599999999999994</v>
      </c>
      <c r="H72" s="9">
        <f>SUM(H68:H71)</f>
        <v>123.2</v>
      </c>
      <c r="I72" s="9">
        <f>SUM(I68:I71)</f>
        <v>387.80000000000007</v>
      </c>
      <c r="J72" s="9">
        <f>SUM(J68:J71)</f>
        <v>749.4</v>
      </c>
      <c r="K72" s="9">
        <f>SUM(K68:K71)</f>
        <v>1327</v>
      </c>
      <c r="L72" s="10"/>
    </row>
    <row r="73" spans="2:12" x14ac:dyDescent="0.15">
      <c r="B73" s="65"/>
      <c r="C73" s="65"/>
      <c r="D73" s="65"/>
      <c r="E73" s="43" t="s">
        <v>31</v>
      </c>
      <c r="F73" s="2" t="s">
        <v>12</v>
      </c>
      <c r="G73" s="3"/>
      <c r="H73" s="3"/>
      <c r="I73" s="3"/>
      <c r="J73" s="3"/>
      <c r="K73" s="3">
        <f>SUM(G73:J73)</f>
        <v>0</v>
      </c>
      <c r="L73" s="4"/>
    </row>
    <row r="74" spans="2:12" x14ac:dyDescent="0.15">
      <c r="B74" s="65"/>
      <c r="C74" s="65"/>
      <c r="D74" s="65"/>
      <c r="E74" s="44"/>
      <c r="F74" s="5" t="s">
        <v>13</v>
      </c>
      <c r="G74" s="6"/>
      <c r="H74" s="6"/>
      <c r="I74" s="6"/>
      <c r="J74" s="6"/>
      <c r="K74" s="6">
        <f t="shared" ref="K74" si="5">SUM(G74:J74)</f>
        <v>0</v>
      </c>
      <c r="L74" s="7"/>
    </row>
    <row r="75" spans="2:12" x14ac:dyDescent="0.15">
      <c r="B75" s="65"/>
      <c r="C75" s="65"/>
      <c r="D75" s="65"/>
      <c r="E75" s="44"/>
      <c r="F75" s="5" t="s">
        <v>14</v>
      </c>
      <c r="G75" s="6"/>
      <c r="H75" s="6">
        <v>39.9</v>
      </c>
      <c r="I75" s="6">
        <v>92.3</v>
      </c>
      <c r="J75" s="6"/>
      <c r="K75" s="6">
        <v>132.19999999999999</v>
      </c>
      <c r="L75" s="7"/>
    </row>
    <row r="76" spans="2:12" x14ac:dyDescent="0.15">
      <c r="B76" s="65"/>
      <c r="C76" s="65"/>
      <c r="D76" s="65"/>
      <c r="E76" s="44"/>
      <c r="F76" s="5" t="s">
        <v>15</v>
      </c>
      <c r="G76" s="6"/>
      <c r="H76" s="6"/>
      <c r="I76" s="6">
        <v>110</v>
      </c>
      <c r="J76" s="6"/>
      <c r="K76" s="6">
        <v>110</v>
      </c>
      <c r="L76" s="7"/>
    </row>
    <row r="77" spans="2:12" x14ac:dyDescent="0.15">
      <c r="B77" s="65"/>
      <c r="C77" s="65"/>
      <c r="D77" s="65"/>
      <c r="E77" s="45"/>
      <c r="F77" s="8" t="s">
        <v>16</v>
      </c>
      <c r="G77" s="9">
        <f>SUM(G73:G76)</f>
        <v>0</v>
      </c>
      <c r="H77" s="9">
        <f>SUM(H73:H76)</f>
        <v>39.9</v>
      </c>
      <c r="I77" s="9">
        <f>SUM(I73:I76)</f>
        <v>202.3</v>
      </c>
      <c r="J77" s="9">
        <f>SUM(J73:J76)</f>
        <v>0</v>
      </c>
      <c r="K77" s="9">
        <f>SUM(K73:K76)</f>
        <v>242.2</v>
      </c>
      <c r="L77" s="10"/>
    </row>
    <row r="78" spans="2:12" x14ac:dyDescent="0.15">
      <c r="B78" s="65"/>
      <c r="C78" s="65"/>
      <c r="D78" s="65"/>
      <c r="E78" s="43" t="s">
        <v>33</v>
      </c>
      <c r="F78" s="2" t="s">
        <v>12</v>
      </c>
      <c r="G78" s="3"/>
      <c r="H78" s="3"/>
      <c r="I78" s="3"/>
      <c r="J78" s="3"/>
      <c r="K78" s="3">
        <f>SUM(G78:J78)</f>
        <v>0</v>
      </c>
      <c r="L78" s="4"/>
    </row>
    <row r="79" spans="2:12" x14ac:dyDescent="0.15">
      <c r="B79" s="65"/>
      <c r="C79" s="65"/>
      <c r="D79" s="65"/>
      <c r="E79" s="44"/>
      <c r="F79" s="5" t="s">
        <v>13</v>
      </c>
      <c r="G79" s="6"/>
      <c r="H79" s="6"/>
      <c r="I79" s="6"/>
      <c r="J79" s="6">
        <v>273.89999999999998</v>
      </c>
      <c r="K79" s="6">
        <v>273.89999999999998</v>
      </c>
      <c r="L79" s="7"/>
    </row>
    <row r="80" spans="2:12" x14ac:dyDescent="0.15">
      <c r="B80" s="65"/>
      <c r="C80" s="65"/>
      <c r="D80" s="65"/>
      <c r="E80" s="44"/>
      <c r="F80" s="5" t="s">
        <v>14</v>
      </c>
      <c r="G80" s="6">
        <v>432.89999999999992</v>
      </c>
      <c r="H80" s="6">
        <v>250</v>
      </c>
      <c r="I80" s="6">
        <v>330.5</v>
      </c>
      <c r="J80" s="6"/>
      <c r="K80" s="6">
        <v>1013.3999999999999</v>
      </c>
      <c r="L80" s="7"/>
    </row>
    <row r="81" spans="2:12" x14ac:dyDescent="0.15">
      <c r="B81" s="65"/>
      <c r="C81" s="65"/>
      <c r="D81" s="65"/>
      <c r="E81" s="44"/>
      <c r="F81" s="5" t="s">
        <v>15</v>
      </c>
      <c r="G81" s="6"/>
      <c r="H81" s="6">
        <v>35</v>
      </c>
      <c r="I81" s="6"/>
      <c r="J81" s="6"/>
      <c r="K81" s="6">
        <v>35</v>
      </c>
      <c r="L81" s="7"/>
    </row>
    <row r="82" spans="2:12" x14ac:dyDescent="0.15">
      <c r="B82" s="65"/>
      <c r="C82" s="65"/>
      <c r="D82" s="65"/>
      <c r="E82" s="45"/>
      <c r="F82" s="8" t="s">
        <v>16</v>
      </c>
      <c r="G82" s="9">
        <f>SUM(G78:G81)</f>
        <v>432.89999999999992</v>
      </c>
      <c r="H82" s="9">
        <f>SUM(H78:H81)</f>
        <v>285</v>
      </c>
      <c r="I82" s="9">
        <f>SUM(I78:I81)</f>
        <v>330.5</v>
      </c>
      <c r="J82" s="9">
        <f>SUM(J78:J81)</f>
        <v>273.89999999999998</v>
      </c>
      <c r="K82" s="9">
        <f>SUM(K78:K81)</f>
        <v>1322.2999999999997</v>
      </c>
      <c r="L82" s="10"/>
    </row>
    <row r="83" spans="2:12" x14ac:dyDescent="0.15">
      <c r="B83" s="65"/>
      <c r="C83" s="65"/>
      <c r="D83" s="65"/>
      <c r="E83" s="43" t="s">
        <v>32</v>
      </c>
      <c r="F83" s="2" t="s">
        <v>12</v>
      </c>
      <c r="G83" s="3"/>
      <c r="H83" s="3"/>
      <c r="I83" s="3"/>
      <c r="J83" s="3"/>
      <c r="K83" s="3">
        <f>SUM(G83:J83)</f>
        <v>0</v>
      </c>
      <c r="L83" s="4"/>
    </row>
    <row r="84" spans="2:12" x14ac:dyDescent="0.15">
      <c r="B84" s="65"/>
      <c r="C84" s="65"/>
      <c r="D84" s="65"/>
      <c r="E84" s="44"/>
      <c r="F84" s="5" t="s">
        <v>13</v>
      </c>
      <c r="G84" s="6"/>
      <c r="H84" s="6"/>
      <c r="I84" s="6"/>
      <c r="J84" s="6">
        <v>2075.6000000000004</v>
      </c>
      <c r="K84" s="6">
        <v>2075.6000000000004</v>
      </c>
      <c r="L84" s="7"/>
    </row>
    <row r="85" spans="2:12" x14ac:dyDescent="0.15">
      <c r="B85" s="65"/>
      <c r="C85" s="65"/>
      <c r="D85" s="65"/>
      <c r="E85" s="44"/>
      <c r="F85" s="5" t="s">
        <v>14</v>
      </c>
      <c r="G85" s="6">
        <v>2035.4000000000003</v>
      </c>
      <c r="H85" s="6">
        <v>1342.8999999999999</v>
      </c>
      <c r="I85" s="6">
        <v>838.2</v>
      </c>
      <c r="J85" s="6"/>
      <c r="K85" s="6">
        <v>4216.5</v>
      </c>
      <c r="L85" s="7"/>
    </row>
    <row r="86" spans="2:12" x14ac:dyDescent="0.15">
      <c r="B86" s="65"/>
      <c r="C86" s="65"/>
      <c r="D86" s="65"/>
      <c r="E86" s="44"/>
      <c r="F86" s="5" t="s">
        <v>15</v>
      </c>
      <c r="G86" s="6"/>
      <c r="H86" s="6"/>
      <c r="I86" s="6"/>
      <c r="J86" s="6"/>
      <c r="K86" s="6"/>
      <c r="L86" s="7"/>
    </row>
    <row r="87" spans="2:12" x14ac:dyDescent="0.15">
      <c r="B87" s="65"/>
      <c r="C87" s="65"/>
      <c r="D87" s="65"/>
      <c r="E87" s="45"/>
      <c r="F87" s="8" t="s">
        <v>16</v>
      </c>
      <c r="G87" s="9">
        <f>SUM(G83:G86)</f>
        <v>2035.4000000000003</v>
      </c>
      <c r="H87" s="9">
        <f>SUM(H83:H86)</f>
        <v>1342.8999999999999</v>
      </c>
      <c r="I87" s="9">
        <f>SUM(I83:I86)</f>
        <v>838.2</v>
      </c>
      <c r="J87" s="9">
        <f>SUM(J83:J86)</f>
        <v>2075.6000000000004</v>
      </c>
      <c r="K87" s="9">
        <f>SUM(K83:K86)</f>
        <v>6292.1</v>
      </c>
      <c r="L87" s="10"/>
    </row>
    <row r="88" spans="2:12" x14ac:dyDescent="0.15">
      <c r="B88" s="65"/>
      <c r="C88" s="65"/>
      <c r="D88" s="65"/>
      <c r="E88" s="43" t="s">
        <v>34</v>
      </c>
      <c r="F88" s="2" t="s">
        <v>12</v>
      </c>
      <c r="G88" s="3"/>
      <c r="H88" s="3"/>
      <c r="I88" s="3"/>
      <c r="J88" s="3">
        <v>601</v>
      </c>
      <c r="K88" s="3">
        <v>601</v>
      </c>
      <c r="L88" s="4"/>
    </row>
    <row r="89" spans="2:12" x14ac:dyDescent="0.15">
      <c r="B89" s="65"/>
      <c r="C89" s="65"/>
      <c r="D89" s="65"/>
      <c r="E89" s="44"/>
      <c r="F89" s="5" t="s">
        <v>13</v>
      </c>
      <c r="G89" s="6"/>
      <c r="H89" s="6"/>
      <c r="I89" s="6"/>
      <c r="J89" s="6">
        <v>211.4</v>
      </c>
      <c r="K89" s="6">
        <v>211.4</v>
      </c>
      <c r="L89" s="7"/>
    </row>
    <row r="90" spans="2:12" x14ac:dyDescent="0.15">
      <c r="B90" s="65"/>
      <c r="C90" s="65"/>
      <c r="D90" s="65"/>
      <c r="E90" s="44"/>
      <c r="F90" s="5" t="s">
        <v>14</v>
      </c>
      <c r="G90" s="6">
        <v>251.3</v>
      </c>
      <c r="H90" s="6">
        <v>75.3</v>
      </c>
      <c r="I90" s="6">
        <v>328.29999999999995</v>
      </c>
      <c r="J90" s="6"/>
      <c r="K90" s="6">
        <v>654.9</v>
      </c>
      <c r="L90" s="7"/>
    </row>
    <row r="91" spans="2:12" x14ac:dyDescent="0.15">
      <c r="B91" s="65"/>
      <c r="C91" s="65"/>
      <c r="D91" s="65"/>
      <c r="E91" s="44"/>
      <c r="F91" s="5" t="s">
        <v>15</v>
      </c>
      <c r="G91" s="6">
        <v>61.5</v>
      </c>
      <c r="H91" s="6"/>
      <c r="I91" s="6">
        <v>196</v>
      </c>
      <c r="J91" s="6">
        <v>1557</v>
      </c>
      <c r="K91" s="6">
        <v>1814.5</v>
      </c>
      <c r="L91" s="7"/>
    </row>
    <row r="92" spans="2:12" x14ac:dyDescent="0.15">
      <c r="B92" s="65"/>
      <c r="C92" s="65"/>
      <c r="D92" s="65"/>
      <c r="E92" s="45"/>
      <c r="F92" s="8" t="s">
        <v>16</v>
      </c>
      <c r="G92" s="9">
        <f>SUM(G88:G91)</f>
        <v>312.8</v>
      </c>
      <c r="H92" s="9">
        <f>SUM(H88:H91)</f>
        <v>75.3</v>
      </c>
      <c r="I92" s="9">
        <f>SUM(I88:I91)</f>
        <v>524.29999999999995</v>
      </c>
      <c r="J92" s="9">
        <f>SUM(J88:J91)</f>
        <v>2369.4</v>
      </c>
      <c r="K92" s="9">
        <f>SUM(K88:K91)</f>
        <v>3281.8</v>
      </c>
      <c r="L92" s="10"/>
    </row>
    <row r="93" spans="2:12" x14ac:dyDescent="0.15">
      <c r="B93" s="65"/>
      <c r="C93" s="65"/>
      <c r="D93" s="65"/>
      <c r="E93" s="43" t="s">
        <v>35</v>
      </c>
      <c r="F93" s="2" t="s">
        <v>12</v>
      </c>
      <c r="G93" s="3"/>
      <c r="H93" s="3"/>
      <c r="I93" s="3"/>
      <c r="J93" s="3"/>
      <c r="K93" s="3">
        <f>SUM(G93:J93)</f>
        <v>0</v>
      </c>
      <c r="L93" s="4"/>
    </row>
    <row r="94" spans="2:12" x14ac:dyDescent="0.15">
      <c r="B94" s="65"/>
      <c r="C94" s="65"/>
      <c r="D94" s="65"/>
      <c r="E94" s="44"/>
      <c r="F94" s="5" t="s">
        <v>13</v>
      </c>
      <c r="G94" s="6"/>
      <c r="H94" s="6"/>
      <c r="I94" s="6"/>
      <c r="J94" s="6">
        <v>385.7</v>
      </c>
      <c r="K94" s="6">
        <v>385.7</v>
      </c>
      <c r="L94" s="7"/>
    </row>
    <row r="95" spans="2:12" x14ac:dyDescent="0.15">
      <c r="B95" s="65"/>
      <c r="C95" s="65"/>
      <c r="D95" s="65"/>
      <c r="E95" s="44"/>
      <c r="F95" s="5" t="s">
        <v>14</v>
      </c>
      <c r="G95" s="6">
        <v>2098.2999999999997</v>
      </c>
      <c r="H95" s="6">
        <v>1054.0999999999997</v>
      </c>
      <c r="I95" s="6">
        <v>985.80000000000007</v>
      </c>
      <c r="J95" s="6"/>
      <c r="K95" s="6">
        <v>4138.2</v>
      </c>
      <c r="L95" s="7"/>
    </row>
    <row r="96" spans="2:12" x14ac:dyDescent="0.15">
      <c r="B96" s="65"/>
      <c r="C96" s="65"/>
      <c r="D96" s="65"/>
      <c r="E96" s="44"/>
      <c r="F96" s="5" t="s">
        <v>15</v>
      </c>
      <c r="G96" s="6"/>
      <c r="H96" s="6"/>
      <c r="I96" s="6">
        <v>164</v>
      </c>
      <c r="J96" s="6">
        <v>775</v>
      </c>
      <c r="K96" s="6">
        <v>939</v>
      </c>
      <c r="L96" s="7"/>
    </row>
    <row r="97" spans="2:12" x14ac:dyDescent="0.15">
      <c r="B97" s="65"/>
      <c r="C97" s="65"/>
      <c r="D97" s="65"/>
      <c r="E97" s="45"/>
      <c r="F97" s="8" t="s">
        <v>16</v>
      </c>
      <c r="G97" s="9">
        <f>SUM(G93:G96)</f>
        <v>2098.2999999999997</v>
      </c>
      <c r="H97" s="9">
        <f>SUM(H93:H96)</f>
        <v>1054.0999999999997</v>
      </c>
      <c r="I97" s="9">
        <f>SUM(I93:I96)</f>
        <v>1149.8000000000002</v>
      </c>
      <c r="J97" s="9">
        <f>SUM(J93:J96)</f>
        <v>1160.7</v>
      </c>
      <c r="K97" s="9">
        <f>SUM(K93:K96)</f>
        <v>5462.9</v>
      </c>
      <c r="L97" s="10"/>
    </row>
    <row r="98" spans="2:12" x14ac:dyDescent="0.15">
      <c r="B98" s="65"/>
      <c r="C98" s="65"/>
      <c r="D98" s="65"/>
      <c r="E98" s="43" t="s">
        <v>36</v>
      </c>
      <c r="F98" s="2" t="s">
        <v>12</v>
      </c>
      <c r="G98" s="3"/>
      <c r="H98" s="3"/>
      <c r="I98" s="3"/>
      <c r="J98" s="3"/>
      <c r="K98" s="3">
        <f>SUM(G98:J98)</f>
        <v>0</v>
      </c>
      <c r="L98" s="4"/>
    </row>
    <row r="99" spans="2:12" x14ac:dyDescent="0.15">
      <c r="B99" s="65"/>
      <c r="C99" s="65"/>
      <c r="D99" s="65"/>
      <c r="E99" s="44"/>
      <c r="F99" s="5" t="s">
        <v>13</v>
      </c>
      <c r="G99" s="6"/>
      <c r="H99" s="6"/>
      <c r="I99" s="6"/>
      <c r="J99" s="6">
        <v>265.3</v>
      </c>
      <c r="K99" s="6">
        <v>265.3</v>
      </c>
      <c r="L99" s="7"/>
    </row>
    <row r="100" spans="2:12" x14ac:dyDescent="0.15">
      <c r="B100" s="65"/>
      <c r="C100" s="65"/>
      <c r="D100" s="65"/>
      <c r="E100" s="44"/>
      <c r="F100" s="5" t="s">
        <v>14</v>
      </c>
      <c r="G100" s="6">
        <v>260.3</v>
      </c>
      <c r="H100" s="6">
        <v>370.8</v>
      </c>
      <c r="I100" s="6">
        <v>265.09999999999997</v>
      </c>
      <c r="J100" s="6"/>
      <c r="K100" s="6">
        <v>896.2</v>
      </c>
      <c r="L100" s="7"/>
    </row>
    <row r="101" spans="2:12" x14ac:dyDescent="0.15">
      <c r="B101" s="65"/>
      <c r="C101" s="65"/>
      <c r="D101" s="65"/>
      <c r="E101" s="44"/>
      <c r="F101" s="5" t="s">
        <v>15</v>
      </c>
      <c r="G101" s="6">
        <v>20</v>
      </c>
      <c r="H101" s="6">
        <v>164.5</v>
      </c>
      <c r="I101" s="6">
        <v>552</v>
      </c>
      <c r="J101" s="6">
        <v>1610</v>
      </c>
      <c r="K101" s="6">
        <v>2346.5</v>
      </c>
      <c r="L101" s="7"/>
    </row>
    <row r="102" spans="2:12" x14ac:dyDescent="0.15">
      <c r="B102" s="66"/>
      <c r="C102" s="66"/>
      <c r="D102" s="66"/>
      <c r="E102" s="45"/>
      <c r="F102" s="8" t="s">
        <v>16</v>
      </c>
      <c r="G102" s="9">
        <f>SUM(G98:G101)</f>
        <v>280.3</v>
      </c>
      <c r="H102" s="9">
        <f>SUM(H98:H101)</f>
        <v>535.29999999999995</v>
      </c>
      <c r="I102" s="9">
        <f>SUM(I98:I101)</f>
        <v>817.09999999999991</v>
      </c>
      <c r="J102" s="9">
        <f>SUM(J98:J101)</f>
        <v>1875.3</v>
      </c>
      <c r="K102" s="9">
        <f>SUM(K98:K101)</f>
        <v>3508</v>
      </c>
      <c r="L102" s="10"/>
    </row>
    <row r="103" spans="2:12" ht="17.25" customHeight="1" x14ac:dyDescent="0.15">
      <c r="B103" s="77" t="s">
        <v>80</v>
      </c>
      <c r="C103" s="64" t="s">
        <v>45</v>
      </c>
      <c r="D103" s="56" t="s">
        <v>79</v>
      </c>
      <c r="E103" s="55" t="s">
        <v>37</v>
      </c>
      <c r="F103" s="2" t="s">
        <v>12</v>
      </c>
      <c r="G103" s="3"/>
      <c r="H103" s="3"/>
      <c r="I103" s="3"/>
      <c r="J103" s="3"/>
      <c r="K103" s="3"/>
      <c r="L103" s="4"/>
    </row>
    <row r="104" spans="2:12" x14ac:dyDescent="0.15">
      <c r="B104" s="75"/>
      <c r="C104" s="65"/>
      <c r="D104" s="56"/>
      <c r="E104" s="56"/>
      <c r="F104" s="5" t="s">
        <v>13</v>
      </c>
      <c r="G104" s="6"/>
      <c r="H104" s="6"/>
      <c r="I104" s="6"/>
      <c r="J104" s="6">
        <v>1161.4999999999998</v>
      </c>
      <c r="K104" s="6">
        <v>1161.4999999999998</v>
      </c>
      <c r="L104" s="7"/>
    </row>
    <row r="105" spans="2:12" x14ac:dyDescent="0.15">
      <c r="B105" s="75"/>
      <c r="C105" s="65"/>
      <c r="D105" s="56"/>
      <c r="E105" s="56"/>
      <c r="F105" s="5" t="s">
        <v>14</v>
      </c>
      <c r="G105" s="6">
        <v>863.49999999999966</v>
      </c>
      <c r="H105" s="6">
        <v>542.30000000000018</v>
      </c>
      <c r="I105" s="6">
        <v>896</v>
      </c>
      <c r="J105" s="6"/>
      <c r="K105" s="6">
        <v>2301.7999999999997</v>
      </c>
      <c r="L105" s="7"/>
    </row>
    <row r="106" spans="2:12" x14ac:dyDescent="0.15">
      <c r="B106" s="75"/>
      <c r="C106" s="65"/>
      <c r="D106" s="56"/>
      <c r="E106" s="56"/>
      <c r="F106" s="5" t="s">
        <v>15</v>
      </c>
      <c r="G106" s="6">
        <v>75</v>
      </c>
      <c r="H106" s="6">
        <v>123</v>
      </c>
      <c r="I106" s="6">
        <v>431.20000000000005</v>
      </c>
      <c r="J106" s="6">
        <v>1311</v>
      </c>
      <c r="K106" s="6">
        <v>1940.2</v>
      </c>
      <c r="L106" s="7"/>
    </row>
    <row r="107" spans="2:12" x14ac:dyDescent="0.15">
      <c r="B107" s="75"/>
      <c r="C107" s="65"/>
      <c r="D107" s="56"/>
      <c r="E107" s="57"/>
      <c r="F107" s="8" t="s">
        <v>16</v>
      </c>
      <c r="G107" s="9">
        <f>SUM(G103:G106)</f>
        <v>938.49999999999966</v>
      </c>
      <c r="H107" s="9">
        <f>SUM(H103:H106)</f>
        <v>665.30000000000018</v>
      </c>
      <c r="I107" s="9">
        <f>SUM(I103:I106)</f>
        <v>1327.2</v>
      </c>
      <c r="J107" s="9">
        <f>SUM(J103:J106)</f>
        <v>2472.5</v>
      </c>
      <c r="K107" s="9">
        <f>SUM(K103:K106)</f>
        <v>5403.4999999999991</v>
      </c>
      <c r="L107" s="10"/>
    </row>
    <row r="108" spans="2:12" x14ac:dyDescent="0.15">
      <c r="B108" s="75"/>
      <c r="C108" s="65"/>
      <c r="D108" s="56"/>
      <c r="E108" s="55" t="s">
        <v>38</v>
      </c>
      <c r="F108" s="2" t="s">
        <v>12</v>
      </c>
      <c r="G108" s="3"/>
      <c r="H108" s="3">
        <v>31.3</v>
      </c>
      <c r="I108" s="3"/>
      <c r="J108" s="3"/>
      <c r="K108" s="3">
        <v>31.3</v>
      </c>
      <c r="L108" s="4"/>
    </row>
    <row r="109" spans="2:12" x14ac:dyDescent="0.15">
      <c r="B109" s="75"/>
      <c r="C109" s="65"/>
      <c r="D109" s="56"/>
      <c r="E109" s="56"/>
      <c r="F109" s="5" t="s">
        <v>13</v>
      </c>
      <c r="G109" s="6"/>
      <c r="H109" s="6"/>
      <c r="I109" s="6"/>
      <c r="J109" s="6">
        <v>1963.1999999999998</v>
      </c>
      <c r="K109" s="6">
        <v>1963.1999999999998</v>
      </c>
      <c r="L109" s="7"/>
    </row>
    <row r="110" spans="2:12" x14ac:dyDescent="0.15">
      <c r="B110" s="75"/>
      <c r="C110" s="65"/>
      <c r="D110" s="56"/>
      <c r="E110" s="56"/>
      <c r="F110" s="5" t="s">
        <v>14</v>
      </c>
      <c r="G110" s="6">
        <v>705.2</v>
      </c>
      <c r="H110" s="6">
        <v>617.5</v>
      </c>
      <c r="I110" s="6">
        <v>746.7</v>
      </c>
      <c r="J110" s="6">
        <v>100.2</v>
      </c>
      <c r="K110" s="6">
        <v>2169.6</v>
      </c>
      <c r="L110" s="7"/>
    </row>
    <row r="111" spans="2:12" x14ac:dyDescent="0.15">
      <c r="B111" s="75"/>
      <c r="C111" s="65"/>
      <c r="D111" s="56"/>
      <c r="E111" s="56"/>
      <c r="F111" s="5" t="s">
        <v>15</v>
      </c>
      <c r="G111" s="6"/>
      <c r="H111" s="6">
        <v>67</v>
      </c>
      <c r="I111" s="6">
        <v>80</v>
      </c>
      <c r="J111" s="6">
        <v>263</v>
      </c>
      <c r="K111" s="6">
        <v>410</v>
      </c>
      <c r="L111" s="7"/>
    </row>
    <row r="112" spans="2:12" x14ac:dyDescent="0.15">
      <c r="B112" s="75"/>
      <c r="C112" s="65"/>
      <c r="D112" s="56"/>
      <c r="E112" s="57"/>
      <c r="F112" s="8" t="s">
        <v>16</v>
      </c>
      <c r="G112" s="9">
        <f>SUM(G108:G111)</f>
        <v>705.2</v>
      </c>
      <c r="H112" s="9">
        <f>SUM(H108:H111)</f>
        <v>715.8</v>
      </c>
      <c r="I112" s="9">
        <f>SUM(I108:I111)</f>
        <v>826.7</v>
      </c>
      <c r="J112" s="9">
        <f>SUM(J108:J111)</f>
        <v>2326.3999999999996</v>
      </c>
      <c r="K112" s="9">
        <f>SUM(K108:K111)</f>
        <v>4574.0999999999995</v>
      </c>
      <c r="L112" s="10"/>
    </row>
    <row r="113" spans="2:12" x14ac:dyDescent="0.15">
      <c r="B113" s="75"/>
      <c r="C113" s="65"/>
      <c r="D113" s="56"/>
      <c r="E113" s="55" t="s">
        <v>39</v>
      </c>
      <c r="F113" s="2" t="s">
        <v>12</v>
      </c>
      <c r="G113" s="3">
        <v>36.1</v>
      </c>
      <c r="H113" s="3"/>
      <c r="I113" s="3"/>
      <c r="J113" s="3">
        <v>475.7</v>
      </c>
      <c r="K113" s="3">
        <v>511.8</v>
      </c>
      <c r="L113" s="4"/>
    </row>
    <row r="114" spans="2:12" x14ac:dyDescent="0.15">
      <c r="B114" s="75"/>
      <c r="C114" s="65"/>
      <c r="D114" s="56"/>
      <c r="E114" s="56"/>
      <c r="F114" s="5" t="s">
        <v>13</v>
      </c>
      <c r="G114" s="6"/>
      <c r="H114" s="6"/>
      <c r="I114" s="6"/>
      <c r="J114" s="6">
        <v>14912.300000000001</v>
      </c>
      <c r="K114" s="6">
        <v>14912.300000000001</v>
      </c>
      <c r="L114" s="7"/>
    </row>
    <row r="115" spans="2:12" x14ac:dyDescent="0.15">
      <c r="B115" s="75"/>
      <c r="C115" s="65"/>
      <c r="D115" s="56"/>
      <c r="E115" s="56"/>
      <c r="F115" s="5" t="s">
        <v>14</v>
      </c>
      <c r="G115" s="6">
        <v>6655.4999999999991</v>
      </c>
      <c r="H115" s="6">
        <v>7009.7000000000035</v>
      </c>
      <c r="I115" s="6">
        <v>9934.1999999999989</v>
      </c>
      <c r="J115" s="6">
        <v>1242.7</v>
      </c>
      <c r="K115" s="6">
        <v>24842.100000000002</v>
      </c>
      <c r="L115" s="7"/>
    </row>
    <row r="116" spans="2:12" x14ac:dyDescent="0.15">
      <c r="B116" s="75"/>
      <c r="C116" s="65"/>
      <c r="D116" s="56"/>
      <c r="E116" s="56"/>
      <c r="F116" s="5" t="s">
        <v>15</v>
      </c>
      <c r="G116" s="6"/>
      <c r="H116" s="6"/>
      <c r="I116" s="6">
        <v>90</v>
      </c>
      <c r="J116" s="6"/>
      <c r="K116" s="6">
        <v>90</v>
      </c>
      <c r="L116" s="7"/>
    </row>
    <row r="117" spans="2:12" x14ac:dyDescent="0.15">
      <c r="B117" s="75"/>
      <c r="C117" s="65"/>
      <c r="D117" s="56"/>
      <c r="E117" s="57"/>
      <c r="F117" s="8" t="s">
        <v>16</v>
      </c>
      <c r="G117" s="9">
        <f>SUM(G113:G116)</f>
        <v>6691.5999999999995</v>
      </c>
      <c r="H117" s="9">
        <f>SUM(H113:H116)</f>
        <v>7009.7000000000035</v>
      </c>
      <c r="I117" s="9">
        <f>SUM(I113:I116)</f>
        <v>10024.199999999999</v>
      </c>
      <c r="J117" s="9">
        <f>SUM(J113:J116)</f>
        <v>16630.7</v>
      </c>
      <c r="K117" s="9">
        <f>SUM(K113:K116)</f>
        <v>40356.200000000004</v>
      </c>
      <c r="L117" s="10"/>
    </row>
    <row r="118" spans="2:12" x14ac:dyDescent="0.15">
      <c r="B118" s="75"/>
      <c r="C118" s="65"/>
      <c r="D118" s="56"/>
      <c r="E118" s="55" t="s">
        <v>40</v>
      </c>
      <c r="F118" s="2" t="s">
        <v>12</v>
      </c>
      <c r="G118" s="3">
        <v>16.8</v>
      </c>
      <c r="H118" s="3">
        <v>37.4</v>
      </c>
      <c r="I118" s="3">
        <v>81.900000000000006</v>
      </c>
      <c r="J118" s="3">
        <v>614.9</v>
      </c>
      <c r="K118" s="3">
        <v>751</v>
      </c>
      <c r="L118" s="4"/>
    </row>
    <row r="119" spans="2:12" x14ac:dyDescent="0.15">
      <c r="B119" s="75"/>
      <c r="C119" s="65"/>
      <c r="D119" s="56"/>
      <c r="E119" s="56"/>
      <c r="F119" s="5" t="s">
        <v>13</v>
      </c>
      <c r="G119" s="6"/>
      <c r="H119" s="6"/>
      <c r="I119" s="6"/>
      <c r="J119" s="6">
        <v>9333.2999999999993</v>
      </c>
      <c r="K119" s="6">
        <v>9333.2999999999993</v>
      </c>
      <c r="L119" s="7"/>
    </row>
    <row r="120" spans="2:12" x14ac:dyDescent="0.15">
      <c r="B120" s="75"/>
      <c r="C120" s="65"/>
      <c r="D120" s="56"/>
      <c r="E120" s="56"/>
      <c r="F120" s="5" t="s">
        <v>14</v>
      </c>
      <c r="G120" s="6">
        <v>7629.6999999999925</v>
      </c>
      <c r="H120" s="6">
        <v>7666.0000000000027</v>
      </c>
      <c r="I120" s="6">
        <v>11172.900000000001</v>
      </c>
      <c r="J120" s="6"/>
      <c r="K120" s="6">
        <v>26468.6</v>
      </c>
      <c r="L120" s="7"/>
    </row>
    <row r="121" spans="2:12" x14ac:dyDescent="0.15">
      <c r="B121" s="75"/>
      <c r="C121" s="65"/>
      <c r="D121" s="56"/>
      <c r="E121" s="56"/>
      <c r="F121" s="5" t="s">
        <v>15</v>
      </c>
      <c r="G121" s="6"/>
      <c r="H121" s="6"/>
      <c r="I121" s="6"/>
      <c r="J121" s="6">
        <v>492</v>
      </c>
      <c r="K121" s="6">
        <v>492</v>
      </c>
      <c r="L121" s="7"/>
    </row>
    <row r="122" spans="2:12" x14ac:dyDescent="0.15">
      <c r="B122" s="75"/>
      <c r="C122" s="65"/>
      <c r="D122" s="56"/>
      <c r="E122" s="57"/>
      <c r="F122" s="8" t="s">
        <v>16</v>
      </c>
      <c r="G122" s="9">
        <f>SUM(G118:G121)</f>
        <v>7646.4999999999927</v>
      </c>
      <c r="H122" s="9">
        <f>SUM(H118:H121)</f>
        <v>7703.4000000000024</v>
      </c>
      <c r="I122" s="9">
        <f>SUM(I118:I121)</f>
        <v>11254.800000000001</v>
      </c>
      <c r="J122" s="9">
        <f>SUM(J118:J121)</f>
        <v>10440.199999999999</v>
      </c>
      <c r="K122" s="9">
        <f>SUM(K118:K121)</f>
        <v>37044.899999999994</v>
      </c>
      <c r="L122" s="10"/>
    </row>
    <row r="123" spans="2:12" x14ac:dyDescent="0.15">
      <c r="B123" s="75"/>
      <c r="C123" s="65"/>
      <c r="D123" s="56"/>
      <c r="E123" s="55" t="s">
        <v>41</v>
      </c>
      <c r="F123" s="2" t="s">
        <v>12</v>
      </c>
      <c r="G123" s="3"/>
      <c r="H123" s="3"/>
      <c r="I123" s="3">
        <v>62.5</v>
      </c>
      <c r="J123" s="3">
        <v>173.7</v>
      </c>
      <c r="K123" s="3">
        <v>236.2</v>
      </c>
      <c r="L123" s="4"/>
    </row>
    <row r="124" spans="2:12" x14ac:dyDescent="0.15">
      <c r="B124" s="75"/>
      <c r="C124" s="65"/>
      <c r="D124" s="56"/>
      <c r="E124" s="56"/>
      <c r="F124" s="5" t="s">
        <v>13</v>
      </c>
      <c r="G124" s="6"/>
      <c r="H124" s="6"/>
      <c r="I124" s="6"/>
      <c r="J124" s="6">
        <v>11966.500000000002</v>
      </c>
      <c r="K124" s="6">
        <v>11966.500000000002</v>
      </c>
      <c r="L124" s="7"/>
    </row>
    <row r="125" spans="2:12" x14ac:dyDescent="0.15">
      <c r="B125" s="75"/>
      <c r="C125" s="65"/>
      <c r="D125" s="56"/>
      <c r="E125" s="56"/>
      <c r="F125" s="5" t="s">
        <v>14</v>
      </c>
      <c r="G125" s="6">
        <v>6150.7999999999956</v>
      </c>
      <c r="H125" s="6">
        <v>6043.1</v>
      </c>
      <c r="I125" s="6">
        <v>7503.5</v>
      </c>
      <c r="J125" s="6"/>
      <c r="K125" s="6">
        <v>19697.399999999994</v>
      </c>
      <c r="L125" s="7"/>
    </row>
    <row r="126" spans="2:12" x14ac:dyDescent="0.15">
      <c r="B126" s="75"/>
      <c r="C126" s="65"/>
      <c r="D126" s="56"/>
      <c r="E126" s="56"/>
      <c r="F126" s="5" t="s">
        <v>15</v>
      </c>
      <c r="G126" s="6"/>
      <c r="H126" s="6"/>
      <c r="I126" s="6"/>
      <c r="J126" s="6">
        <v>165</v>
      </c>
      <c r="K126" s="6">
        <v>165</v>
      </c>
      <c r="L126" s="7"/>
    </row>
    <row r="127" spans="2:12" x14ac:dyDescent="0.15">
      <c r="B127" s="75"/>
      <c r="C127" s="65"/>
      <c r="D127" s="56"/>
      <c r="E127" s="57"/>
      <c r="F127" s="8" t="s">
        <v>16</v>
      </c>
      <c r="G127" s="9">
        <f>SUM(G123:G126)</f>
        <v>6150.7999999999956</v>
      </c>
      <c r="H127" s="9">
        <f>SUM(H123:H126)</f>
        <v>6043.1</v>
      </c>
      <c r="I127" s="9">
        <f>SUM(I123:I126)</f>
        <v>7566</v>
      </c>
      <c r="J127" s="9">
        <f>SUM(J123:J126)</f>
        <v>12305.200000000003</v>
      </c>
      <c r="K127" s="9">
        <f>SUM(K123:K126)</f>
        <v>32065.1</v>
      </c>
      <c r="L127" s="10"/>
    </row>
    <row r="128" spans="2:12" x14ac:dyDescent="0.15">
      <c r="B128" s="75"/>
      <c r="C128" s="65"/>
      <c r="D128" s="56"/>
      <c r="E128" s="55" t="s">
        <v>42</v>
      </c>
      <c r="F128" s="2" t="s">
        <v>12</v>
      </c>
      <c r="G128" s="3"/>
      <c r="H128" s="3"/>
      <c r="I128" s="3"/>
      <c r="J128" s="3"/>
      <c r="K128" s="3">
        <f>SUM(G128:J128)</f>
        <v>0</v>
      </c>
      <c r="L128" s="4"/>
    </row>
    <row r="129" spans="2:12" x14ac:dyDescent="0.15">
      <c r="B129" s="75"/>
      <c r="C129" s="65"/>
      <c r="D129" s="56"/>
      <c r="E129" s="56"/>
      <c r="F129" s="5" t="s">
        <v>13</v>
      </c>
      <c r="G129" s="6"/>
      <c r="H129" s="6"/>
      <c r="I129" s="6"/>
      <c r="J129" s="6"/>
      <c r="K129" s="6">
        <f t="shared" ref="K129" si="6">SUM(G129:J129)</f>
        <v>0</v>
      </c>
      <c r="L129" s="7"/>
    </row>
    <row r="130" spans="2:12" x14ac:dyDescent="0.15">
      <c r="B130" s="75"/>
      <c r="C130" s="65"/>
      <c r="D130" s="56"/>
      <c r="E130" s="56"/>
      <c r="F130" s="5" t="s">
        <v>14</v>
      </c>
      <c r="G130" s="6">
        <v>374.60000000000008</v>
      </c>
      <c r="H130" s="6">
        <v>211.8</v>
      </c>
      <c r="I130" s="6">
        <v>174.2</v>
      </c>
      <c r="J130" s="6"/>
      <c r="K130" s="6">
        <v>760.60000000000014</v>
      </c>
      <c r="L130" s="7"/>
    </row>
    <row r="131" spans="2:12" x14ac:dyDescent="0.15">
      <c r="B131" s="75"/>
      <c r="C131" s="65"/>
      <c r="D131" s="56"/>
      <c r="E131" s="56"/>
      <c r="F131" s="5" t="s">
        <v>15</v>
      </c>
      <c r="G131" s="6"/>
      <c r="H131" s="6"/>
      <c r="I131" s="6"/>
      <c r="J131" s="6"/>
      <c r="K131" s="6"/>
      <c r="L131" s="7"/>
    </row>
    <row r="132" spans="2:12" x14ac:dyDescent="0.15">
      <c r="B132" s="75"/>
      <c r="C132" s="65"/>
      <c r="D132" s="56"/>
      <c r="E132" s="57"/>
      <c r="F132" s="8" t="s">
        <v>16</v>
      </c>
      <c r="G132" s="9">
        <f>SUM(G128:G131)</f>
        <v>374.60000000000008</v>
      </c>
      <c r="H132" s="9">
        <f>SUM(H128:H131)</f>
        <v>211.8</v>
      </c>
      <c r="I132" s="9">
        <f>SUM(I128:I131)</f>
        <v>174.2</v>
      </c>
      <c r="J132" s="9">
        <f>SUM(J128:J131)</f>
        <v>0</v>
      </c>
      <c r="K132" s="9">
        <f>SUM(K128:K131)</f>
        <v>760.60000000000014</v>
      </c>
      <c r="L132" s="10"/>
    </row>
    <row r="133" spans="2:12" x14ac:dyDescent="0.15">
      <c r="B133" s="75"/>
      <c r="C133" s="65"/>
      <c r="D133" s="56"/>
      <c r="E133" s="55" t="s">
        <v>43</v>
      </c>
      <c r="F133" s="2" t="s">
        <v>12</v>
      </c>
      <c r="G133" s="3"/>
      <c r="H133" s="3"/>
      <c r="I133" s="3"/>
      <c r="J133" s="3"/>
      <c r="K133" s="3"/>
      <c r="L133" s="4"/>
    </row>
    <row r="134" spans="2:12" x14ac:dyDescent="0.15">
      <c r="B134" s="75"/>
      <c r="C134" s="65"/>
      <c r="D134" s="56"/>
      <c r="E134" s="56"/>
      <c r="F134" s="5" t="s">
        <v>13</v>
      </c>
      <c r="G134" s="6"/>
      <c r="H134" s="6"/>
      <c r="I134" s="6"/>
      <c r="J134" s="6">
        <v>1076.6999999999998</v>
      </c>
      <c r="K134" s="6">
        <v>1076.6999999999998</v>
      </c>
      <c r="L134" s="7"/>
    </row>
    <row r="135" spans="2:12" x14ac:dyDescent="0.15">
      <c r="B135" s="75"/>
      <c r="C135" s="65"/>
      <c r="D135" s="56"/>
      <c r="E135" s="56"/>
      <c r="F135" s="5" t="s">
        <v>14</v>
      </c>
      <c r="G135" s="6">
        <v>2281.1000000000008</v>
      </c>
      <c r="H135" s="6">
        <v>1346.3999999999999</v>
      </c>
      <c r="I135" s="6">
        <v>1282</v>
      </c>
      <c r="J135" s="6"/>
      <c r="K135" s="6">
        <v>4909.5000000000009</v>
      </c>
      <c r="L135" s="7"/>
    </row>
    <row r="136" spans="2:12" x14ac:dyDescent="0.15">
      <c r="B136" s="75"/>
      <c r="C136" s="65"/>
      <c r="D136" s="56"/>
      <c r="E136" s="56"/>
      <c r="F136" s="5" t="s">
        <v>15</v>
      </c>
      <c r="G136" s="6"/>
      <c r="H136" s="6">
        <v>83</v>
      </c>
      <c r="I136" s="6">
        <v>80.8</v>
      </c>
      <c r="J136" s="6">
        <v>234</v>
      </c>
      <c r="K136" s="6">
        <v>397.8</v>
      </c>
      <c r="L136" s="7"/>
    </row>
    <row r="137" spans="2:12" x14ac:dyDescent="0.15">
      <c r="B137" s="75"/>
      <c r="C137" s="65"/>
      <c r="D137" s="56"/>
      <c r="E137" s="57"/>
      <c r="F137" s="8" t="s">
        <v>16</v>
      </c>
      <c r="G137" s="9">
        <f>SUM(G133:G136)</f>
        <v>2281.1000000000008</v>
      </c>
      <c r="H137" s="9">
        <f>SUM(H133:H136)</f>
        <v>1429.3999999999999</v>
      </c>
      <c r="I137" s="9">
        <f>SUM(I133:I136)</f>
        <v>1362.8</v>
      </c>
      <c r="J137" s="9">
        <f>SUM(J133:J136)</f>
        <v>1310.6999999999998</v>
      </c>
      <c r="K137" s="9">
        <f>SUM(K133:K136)</f>
        <v>6384.0000000000009</v>
      </c>
      <c r="L137" s="10"/>
    </row>
    <row r="138" spans="2:12" x14ac:dyDescent="0.15">
      <c r="B138" s="75"/>
      <c r="C138" s="66"/>
      <c r="D138" s="57"/>
      <c r="E138" s="58"/>
      <c r="F138" s="59"/>
      <c r="G138" s="9">
        <f>SUM(G137,G132,G127,G122,G117,G112,G107,G102,G97,G92,G87,G82,G77,G72,G67,G62,G57,G52,G47,G42,G37,G32,G27,G22,G17,G12)</f>
        <v>44494.799999999988</v>
      </c>
      <c r="H138" s="9">
        <f>SUM(H137,H132,H127,H122,H117,H112,H107,H102,H97,H92,H87,H82,H77,H72,H67,H62,H57,H52,H47,H42,H37,H32,H27,H22,H17,H12)</f>
        <v>43019.7</v>
      </c>
      <c r="I138" s="9">
        <f>SUM(I137,I132,I127,I122,I117,I112,I107,I102,I97,I92,I87,I82,I77,I72,I67,I62,I57,I52,I47,I42,I37,I32,I27,I22,I17,I12)</f>
        <v>67725.900000000023</v>
      </c>
      <c r="J138" s="9">
        <f>SUM(J137,J132,J127,J122,J117,J112,J107,J102,J97,J92,J87,J82,J77,J72,J67,J62,J57,J52,J47,J42,J37,J32,J27,J22,J17,J12)</f>
        <v>125718.20000000003</v>
      </c>
      <c r="K138" s="9">
        <f>SUM(K137,K132,K127,K122,K117,K112,K107,K102,K97,K92,K87,K82,K77,K72,K67,K62,K57,K52,K47,K42,K37,K32,K27,K22,K17,K12)</f>
        <v>280958.60000000003</v>
      </c>
      <c r="L138" s="11"/>
    </row>
    <row r="139" spans="2:12" x14ac:dyDescent="0.15">
      <c r="B139" s="75"/>
      <c r="C139" s="65" t="s">
        <v>54</v>
      </c>
      <c r="D139" s="67" t="s">
        <v>47</v>
      </c>
      <c r="E139" s="64" t="s">
        <v>46</v>
      </c>
      <c r="F139" s="2" t="s">
        <v>12</v>
      </c>
      <c r="G139" s="3"/>
      <c r="H139" s="3"/>
      <c r="I139" s="3"/>
      <c r="J139" s="3"/>
      <c r="K139" s="3"/>
      <c r="L139" s="4"/>
    </row>
    <row r="140" spans="2:12" x14ac:dyDescent="0.15">
      <c r="B140" s="75"/>
      <c r="C140" s="65"/>
      <c r="D140" s="68"/>
      <c r="E140" s="65"/>
      <c r="F140" s="5" t="s">
        <v>13</v>
      </c>
      <c r="G140" s="6"/>
      <c r="H140" s="6"/>
      <c r="I140" s="6"/>
      <c r="J140" s="6">
        <v>36083.099999999991</v>
      </c>
      <c r="K140" s="6">
        <v>36083.099999999991</v>
      </c>
      <c r="L140" s="7"/>
    </row>
    <row r="141" spans="2:12" x14ac:dyDescent="0.15">
      <c r="B141" s="75"/>
      <c r="C141" s="65"/>
      <c r="D141" s="68"/>
      <c r="E141" s="65"/>
      <c r="F141" s="5" t="s">
        <v>14</v>
      </c>
      <c r="G141" s="6"/>
      <c r="H141" s="6"/>
      <c r="I141" s="6"/>
      <c r="J141" s="6"/>
      <c r="K141" s="6">
        <f t="shared" ref="K141" si="7">SUM(G141:J141)</f>
        <v>0</v>
      </c>
      <c r="L141" s="7"/>
    </row>
    <row r="142" spans="2:12" x14ac:dyDescent="0.15">
      <c r="B142" s="75"/>
      <c r="C142" s="65"/>
      <c r="D142" s="68"/>
      <c r="E142" s="65"/>
      <c r="F142" s="5" t="s">
        <v>15</v>
      </c>
      <c r="G142" s="6">
        <v>318.70000000000005</v>
      </c>
      <c r="H142" s="6">
        <v>614</v>
      </c>
      <c r="I142" s="6">
        <v>3770.9</v>
      </c>
      <c r="J142" s="6"/>
      <c r="K142" s="6">
        <v>4703.6000000000004</v>
      </c>
      <c r="L142" s="7"/>
    </row>
    <row r="143" spans="2:12" x14ac:dyDescent="0.15">
      <c r="B143" s="75"/>
      <c r="C143" s="65"/>
      <c r="D143" s="69"/>
      <c r="E143" s="70" t="s">
        <v>16</v>
      </c>
      <c r="F143" s="71"/>
      <c r="G143" s="9">
        <f>SUM(G139:G142)</f>
        <v>318.70000000000005</v>
      </c>
      <c r="H143" s="9">
        <f>SUM(H139:H142)</f>
        <v>614</v>
      </c>
      <c r="I143" s="9">
        <f>SUM(I139:I142)</f>
        <v>3770.9</v>
      </c>
      <c r="J143" s="9">
        <f>SUM(J139:J142)</f>
        <v>36083.099999999991</v>
      </c>
      <c r="K143" s="9">
        <f>SUM(K139:K142)</f>
        <v>40786.69999999999</v>
      </c>
      <c r="L143" s="10"/>
    </row>
    <row r="144" spans="2:12" x14ac:dyDescent="0.15">
      <c r="B144" s="75"/>
      <c r="C144" s="65"/>
      <c r="D144" s="67" t="s">
        <v>48</v>
      </c>
      <c r="E144" s="64" t="s">
        <v>49</v>
      </c>
      <c r="F144" s="2" t="s">
        <v>12</v>
      </c>
      <c r="G144" s="3"/>
      <c r="H144" s="3">
        <v>46.2</v>
      </c>
      <c r="I144" s="3"/>
      <c r="J144" s="3">
        <v>148.5</v>
      </c>
      <c r="K144" s="3">
        <v>194.7</v>
      </c>
      <c r="L144" s="4"/>
    </row>
    <row r="145" spans="2:12" x14ac:dyDescent="0.15">
      <c r="B145" s="75"/>
      <c r="C145" s="65"/>
      <c r="D145" s="68"/>
      <c r="E145" s="65"/>
      <c r="F145" s="5" t="s">
        <v>13</v>
      </c>
      <c r="G145" s="6"/>
      <c r="H145" s="6"/>
      <c r="I145" s="6"/>
      <c r="J145" s="6">
        <v>67472.700000000026</v>
      </c>
      <c r="K145" s="6">
        <v>67472.700000000026</v>
      </c>
      <c r="L145" s="7"/>
    </row>
    <row r="146" spans="2:12" x14ac:dyDescent="0.15">
      <c r="B146" s="75"/>
      <c r="C146" s="65"/>
      <c r="D146" s="68"/>
      <c r="E146" s="65"/>
      <c r="F146" s="5" t="s">
        <v>14</v>
      </c>
      <c r="G146" s="6">
        <v>2018.4999999999998</v>
      </c>
      <c r="H146" s="6">
        <v>4759.4999999999991</v>
      </c>
      <c r="I146" s="6">
        <v>15858.000000000005</v>
      </c>
      <c r="J146" s="6">
        <v>108.2</v>
      </c>
      <c r="K146" s="6">
        <v>22744.200000000004</v>
      </c>
      <c r="L146" s="7"/>
    </row>
    <row r="147" spans="2:12" x14ac:dyDescent="0.15">
      <c r="B147" s="75"/>
      <c r="C147" s="65"/>
      <c r="D147" s="68"/>
      <c r="E147" s="65"/>
      <c r="F147" s="5" t="s">
        <v>15</v>
      </c>
      <c r="G147" s="6"/>
      <c r="H147" s="6"/>
      <c r="I147" s="6"/>
      <c r="J147" s="6"/>
      <c r="K147" s="6">
        <f t="shared" ref="K147" si="8">SUM(G147:J147)</f>
        <v>0</v>
      </c>
      <c r="L147" s="7"/>
    </row>
    <row r="148" spans="2:12" x14ac:dyDescent="0.15">
      <c r="B148" s="75"/>
      <c r="C148" s="65"/>
      <c r="D148" s="69"/>
      <c r="E148" s="70" t="s">
        <v>16</v>
      </c>
      <c r="F148" s="71"/>
      <c r="G148" s="9">
        <f>SUM(G144:G147)</f>
        <v>2018.4999999999998</v>
      </c>
      <c r="H148" s="9">
        <f>SUM(H144:H147)</f>
        <v>4805.6999999999989</v>
      </c>
      <c r="I148" s="9">
        <f>SUM(I144:I147)</f>
        <v>15858.000000000005</v>
      </c>
      <c r="J148" s="9">
        <f>SUM(J144:J147)</f>
        <v>67729.400000000023</v>
      </c>
      <c r="K148" s="9">
        <f>SUM(K144:K147)</f>
        <v>90411.600000000035</v>
      </c>
      <c r="L148" s="10"/>
    </row>
    <row r="149" spans="2:12" x14ac:dyDescent="0.15">
      <c r="B149" s="75"/>
      <c r="C149" s="65"/>
      <c r="D149" s="67" t="s">
        <v>50</v>
      </c>
      <c r="E149" s="64" t="s">
        <v>51</v>
      </c>
      <c r="F149" s="2" t="s">
        <v>12</v>
      </c>
      <c r="G149" s="3"/>
      <c r="H149" s="3"/>
      <c r="I149" s="3"/>
      <c r="J149" s="3">
        <v>14773</v>
      </c>
      <c r="K149" s="3">
        <v>14773</v>
      </c>
      <c r="L149" s="4"/>
    </row>
    <row r="150" spans="2:12" x14ac:dyDescent="0.15">
      <c r="B150" s="75"/>
      <c r="C150" s="65"/>
      <c r="D150" s="68"/>
      <c r="E150" s="65"/>
      <c r="F150" s="5" t="s">
        <v>13</v>
      </c>
      <c r="G150" s="6"/>
      <c r="H150" s="6"/>
      <c r="I150" s="6"/>
      <c r="J150" s="6"/>
      <c r="K150" s="6">
        <f t="shared" ref="K150:K151" si="9">SUM(G150:J150)</f>
        <v>0</v>
      </c>
      <c r="L150" s="7"/>
    </row>
    <row r="151" spans="2:12" x14ac:dyDescent="0.15">
      <c r="B151" s="75"/>
      <c r="C151" s="65"/>
      <c r="D151" s="68"/>
      <c r="E151" s="65"/>
      <c r="F151" s="5" t="s">
        <v>14</v>
      </c>
      <c r="G151" s="6"/>
      <c r="H151" s="6"/>
      <c r="I151" s="6"/>
      <c r="J151" s="6"/>
      <c r="K151" s="6">
        <f t="shared" si="9"/>
        <v>0</v>
      </c>
      <c r="L151" s="7"/>
    </row>
    <row r="152" spans="2:12" x14ac:dyDescent="0.15">
      <c r="B152" s="75"/>
      <c r="C152" s="65"/>
      <c r="D152" s="68"/>
      <c r="E152" s="65"/>
      <c r="F152" s="5" t="s">
        <v>15</v>
      </c>
      <c r="G152" s="6">
        <v>37</v>
      </c>
      <c r="H152" s="6">
        <v>249</v>
      </c>
      <c r="I152" s="6">
        <v>721</v>
      </c>
      <c r="J152" s="6">
        <v>104639</v>
      </c>
      <c r="K152" s="6">
        <v>105646</v>
      </c>
      <c r="L152" s="7"/>
    </row>
    <row r="153" spans="2:12" x14ac:dyDescent="0.15">
      <c r="B153" s="75"/>
      <c r="C153" s="65"/>
      <c r="D153" s="69"/>
      <c r="E153" s="70" t="s">
        <v>16</v>
      </c>
      <c r="F153" s="71"/>
      <c r="G153" s="9">
        <f>SUM(G149:G152)</f>
        <v>37</v>
      </c>
      <c r="H153" s="9">
        <f>SUM(H149:H152)</f>
        <v>249</v>
      </c>
      <c r="I153" s="9">
        <f>SUM(I149:I152)</f>
        <v>721</v>
      </c>
      <c r="J153" s="9">
        <f>SUM(J149:J152)</f>
        <v>119412</v>
      </c>
      <c r="K153" s="9">
        <f>SUM(K149:K152)</f>
        <v>120419</v>
      </c>
      <c r="L153" s="10"/>
    </row>
    <row r="154" spans="2:12" x14ac:dyDescent="0.15">
      <c r="B154" s="75"/>
      <c r="C154" s="65"/>
      <c r="D154" s="67" t="s">
        <v>52</v>
      </c>
      <c r="E154" s="64" t="s">
        <v>53</v>
      </c>
      <c r="F154" s="2" t="s">
        <v>12</v>
      </c>
      <c r="G154" s="3"/>
      <c r="H154" s="3"/>
      <c r="I154" s="3"/>
      <c r="J154" s="3">
        <v>15557</v>
      </c>
      <c r="K154" s="3">
        <v>15557</v>
      </c>
      <c r="L154" s="4"/>
    </row>
    <row r="155" spans="2:12" x14ac:dyDescent="0.15">
      <c r="B155" s="75"/>
      <c r="C155" s="65"/>
      <c r="D155" s="68"/>
      <c r="E155" s="65"/>
      <c r="F155" s="5" t="s">
        <v>13</v>
      </c>
      <c r="G155" s="6"/>
      <c r="H155" s="6"/>
      <c r="I155" s="6"/>
      <c r="J155" s="6">
        <v>847</v>
      </c>
      <c r="K155" s="6">
        <v>847</v>
      </c>
      <c r="L155" s="7"/>
    </row>
    <row r="156" spans="2:12" x14ac:dyDescent="0.15">
      <c r="B156" s="75"/>
      <c r="C156" s="65"/>
      <c r="D156" s="68"/>
      <c r="E156" s="65"/>
      <c r="F156" s="5" t="s">
        <v>14</v>
      </c>
      <c r="G156" s="6"/>
      <c r="H156" s="6"/>
      <c r="I156" s="6"/>
      <c r="J156" s="6"/>
      <c r="K156" s="6">
        <f t="shared" ref="K156" si="10">SUM(G156:J156)</f>
        <v>0</v>
      </c>
      <c r="L156" s="7"/>
    </row>
    <row r="157" spans="2:12" x14ac:dyDescent="0.15">
      <c r="B157" s="75"/>
      <c r="C157" s="65"/>
      <c r="D157" s="68"/>
      <c r="E157" s="65"/>
      <c r="F157" s="5" t="s">
        <v>15</v>
      </c>
      <c r="G157" s="6"/>
      <c r="H157" s="6">
        <v>41</v>
      </c>
      <c r="I157" s="6">
        <v>505</v>
      </c>
      <c r="J157" s="6">
        <v>22174</v>
      </c>
      <c r="K157" s="6">
        <v>22720</v>
      </c>
      <c r="L157" s="7"/>
    </row>
    <row r="158" spans="2:12" x14ac:dyDescent="0.15">
      <c r="B158" s="76"/>
      <c r="C158" s="66"/>
      <c r="D158" s="69"/>
      <c r="E158" s="70" t="s">
        <v>16</v>
      </c>
      <c r="F158" s="71"/>
      <c r="G158" s="9">
        <f>SUM(G154:G157)</f>
        <v>0</v>
      </c>
      <c r="H158" s="9">
        <f>SUM(H154:H157)</f>
        <v>41</v>
      </c>
      <c r="I158" s="9">
        <f>SUM(I154:I157)</f>
        <v>505</v>
      </c>
      <c r="J158" s="9">
        <f>SUM(J154:J157)</f>
        <v>38578</v>
      </c>
      <c r="K158" s="9">
        <f>SUM(K154:K157)</f>
        <v>39124</v>
      </c>
      <c r="L158" s="10"/>
    </row>
    <row r="159" spans="2:12" ht="17.25" customHeight="1" x14ac:dyDescent="0.15">
      <c r="B159" s="75" t="s">
        <v>78</v>
      </c>
      <c r="C159" s="68" t="s">
        <v>59</v>
      </c>
      <c r="D159" s="72" t="s">
        <v>56</v>
      </c>
      <c r="E159" s="64" t="s">
        <v>55</v>
      </c>
      <c r="F159" s="2" t="s">
        <v>12</v>
      </c>
      <c r="G159" s="3"/>
      <c r="H159" s="3"/>
      <c r="I159" s="3"/>
      <c r="J159" s="3"/>
      <c r="K159" s="3"/>
      <c r="L159" s="4"/>
    </row>
    <row r="160" spans="2:12" x14ac:dyDescent="0.15">
      <c r="B160" s="75"/>
      <c r="C160" s="68"/>
      <c r="D160" s="73"/>
      <c r="E160" s="65"/>
      <c r="F160" s="5" t="s">
        <v>13</v>
      </c>
      <c r="G160" s="6"/>
      <c r="H160" s="6"/>
      <c r="I160" s="6"/>
      <c r="J160" s="6"/>
      <c r="K160" s="6">
        <f t="shared" ref="K160:K161" si="11">SUM(G160:J160)</f>
        <v>0</v>
      </c>
      <c r="L160" s="7"/>
    </row>
    <row r="161" spans="2:12" x14ac:dyDescent="0.15">
      <c r="B161" s="75"/>
      <c r="C161" s="68"/>
      <c r="D161" s="73"/>
      <c r="E161" s="65"/>
      <c r="F161" s="5" t="s">
        <v>14</v>
      </c>
      <c r="G161" s="6"/>
      <c r="H161" s="6"/>
      <c r="I161" s="6"/>
      <c r="J161" s="6"/>
      <c r="K161" s="6">
        <f t="shared" si="11"/>
        <v>0</v>
      </c>
      <c r="L161" s="7"/>
    </row>
    <row r="162" spans="2:12" x14ac:dyDescent="0.15">
      <c r="B162" s="75"/>
      <c r="C162" s="68"/>
      <c r="D162" s="73"/>
      <c r="E162" s="65"/>
      <c r="F162" s="5" t="s">
        <v>15</v>
      </c>
      <c r="G162" s="6">
        <v>9442.7000000000007</v>
      </c>
      <c r="H162" s="6">
        <v>28666.600000000009</v>
      </c>
      <c r="I162" s="6">
        <v>118234.70000000001</v>
      </c>
      <c r="J162" s="6">
        <v>342810.89999999997</v>
      </c>
      <c r="K162" s="6">
        <v>499154.9</v>
      </c>
      <c r="L162" s="7"/>
    </row>
    <row r="163" spans="2:12" x14ac:dyDescent="0.15">
      <c r="B163" s="75"/>
      <c r="C163" s="69"/>
      <c r="D163" s="70" t="s">
        <v>16</v>
      </c>
      <c r="E163" s="70"/>
      <c r="F163" s="71"/>
      <c r="G163" s="9">
        <f>SUM(G159:G162)</f>
        <v>9442.7000000000007</v>
      </c>
      <c r="H163" s="9">
        <f>SUM(H159:H162)</f>
        <v>28666.600000000009</v>
      </c>
      <c r="I163" s="9">
        <f>SUM(I159:I162)</f>
        <v>118234.70000000001</v>
      </c>
      <c r="J163" s="9">
        <f>SUM(J159:J162)</f>
        <v>342810.89999999997</v>
      </c>
      <c r="K163" s="9">
        <f>SUM(K159:K162)</f>
        <v>499154.9</v>
      </c>
      <c r="L163" s="10"/>
    </row>
    <row r="164" spans="2:12" ht="17.25" customHeight="1" x14ac:dyDescent="0.15">
      <c r="B164" s="75"/>
      <c r="C164" s="67" t="s">
        <v>60</v>
      </c>
      <c r="D164" s="74" t="s">
        <v>57</v>
      </c>
      <c r="E164" s="64" t="s">
        <v>58</v>
      </c>
      <c r="F164" s="2" t="s">
        <v>12</v>
      </c>
      <c r="G164" s="3"/>
      <c r="H164" s="3">
        <v>74</v>
      </c>
      <c r="I164" s="3">
        <v>72</v>
      </c>
      <c r="J164" s="3">
        <v>7674</v>
      </c>
      <c r="K164" s="3">
        <v>7820</v>
      </c>
      <c r="L164" s="4"/>
    </row>
    <row r="165" spans="2:12" x14ac:dyDescent="0.15">
      <c r="B165" s="75"/>
      <c r="C165" s="68"/>
      <c r="D165" s="62"/>
      <c r="E165" s="65"/>
      <c r="F165" s="5" t="s">
        <v>13</v>
      </c>
      <c r="G165" s="6"/>
      <c r="H165" s="6"/>
      <c r="I165" s="6"/>
      <c r="J165" s="6">
        <v>103097.1</v>
      </c>
      <c r="K165" s="6">
        <v>103097.1</v>
      </c>
      <c r="L165" s="7"/>
    </row>
    <row r="166" spans="2:12" x14ac:dyDescent="0.15">
      <c r="B166" s="75"/>
      <c r="C166" s="68"/>
      <c r="D166" s="62"/>
      <c r="E166" s="65"/>
      <c r="F166" s="5" t="s">
        <v>14</v>
      </c>
      <c r="G166" s="6">
        <v>2042</v>
      </c>
      <c r="H166" s="6">
        <v>6825</v>
      </c>
      <c r="I166" s="6">
        <v>23341</v>
      </c>
      <c r="J166" s="6"/>
      <c r="K166" s="6">
        <v>32208</v>
      </c>
      <c r="L166" s="7"/>
    </row>
    <row r="167" spans="2:12" x14ac:dyDescent="0.15">
      <c r="B167" s="75"/>
      <c r="C167" s="68"/>
      <c r="D167" s="62"/>
      <c r="E167" s="65"/>
      <c r="F167" s="5" t="s">
        <v>15</v>
      </c>
      <c r="G167" s="6"/>
      <c r="H167" s="6">
        <v>42</v>
      </c>
      <c r="I167" s="6"/>
      <c r="J167" s="6">
        <v>483</v>
      </c>
      <c r="K167" s="6">
        <v>525</v>
      </c>
      <c r="L167" s="7"/>
    </row>
    <row r="168" spans="2:12" x14ac:dyDescent="0.15">
      <c r="B168" s="75"/>
      <c r="C168" s="69"/>
      <c r="D168" s="70" t="s">
        <v>16</v>
      </c>
      <c r="E168" s="70"/>
      <c r="F168" s="71"/>
      <c r="G168" s="9">
        <f>SUM(G164:G167)</f>
        <v>2042</v>
      </c>
      <c r="H168" s="9">
        <f>SUM(H164:H167)</f>
        <v>6941</v>
      </c>
      <c r="I168" s="9">
        <f>SUM(I164:I167)</f>
        <v>23413</v>
      </c>
      <c r="J168" s="9">
        <f>SUM(J164:J167)</f>
        <v>111254.1</v>
      </c>
      <c r="K168" s="9">
        <f>SUM(K164:K167)</f>
        <v>143650.1</v>
      </c>
      <c r="L168" s="10"/>
    </row>
    <row r="169" spans="2:12" x14ac:dyDescent="0.15">
      <c r="B169" s="75"/>
      <c r="C169" s="37" t="s">
        <v>61</v>
      </c>
      <c r="D169" s="38"/>
      <c r="E169" s="38"/>
      <c r="F169" s="2" t="s">
        <v>12</v>
      </c>
      <c r="G169" s="3">
        <f>SUM(G8,G13,G18,G23,G28,G33,G38,G43,G48,G53,G58,G63,G68,G73,G78,G83,G88,G93,G98,G103,G108,G113,G118,G123,G128,G133,,G139,G144,G149,G154,G159,G164)</f>
        <v>72.7</v>
      </c>
      <c r="H169" s="3">
        <f t="shared" ref="H169:J169" si="12">SUM(H8,H13,H18,H23,H28,H33,H38,H43,H48,H53,H58,H63,H68,H73,H78,H83,H88,H93,H98,H103,H108,H113,H118,H123,H128,H133,,H139,H144,H149,H154,H159,H164)</f>
        <v>221.89999999999998</v>
      </c>
      <c r="I169" s="3">
        <f t="shared" si="12"/>
        <v>308.10000000000002</v>
      </c>
      <c r="J169" s="3">
        <f t="shared" si="12"/>
        <v>42624</v>
      </c>
      <c r="K169" s="3">
        <f>SUM(K8,K13,K18,K23,K28,K33,K38,K43,K48,K53,K58,K63,K68,K73,K78,K83,K88,K93,K98,K103,K108,K113,K118,K123,K128,K133,,K139,K144,K149,K154,K159,K164)</f>
        <v>43226.7</v>
      </c>
      <c r="L169" s="12"/>
    </row>
    <row r="170" spans="2:12" x14ac:dyDescent="0.15">
      <c r="B170" s="75"/>
      <c r="C170" s="39"/>
      <c r="D170" s="40"/>
      <c r="E170" s="40"/>
      <c r="F170" s="5" t="s">
        <v>13</v>
      </c>
      <c r="G170" s="6">
        <f>SUM(G9,G14,G19,G24,G29,G34,G39,G44,G49,G54,G59,G64,G69,G74,G79,G84,G89,G94,G99,G104,G109,G114,G119,G124,G129,G134,,G140,G145,G150,G155,G160,G165)</f>
        <v>0</v>
      </c>
      <c r="H170" s="6">
        <f t="shared" ref="H170:J170" si="13">SUM(H9,H14,H19,H24,H29,H34,H39,H44,H49,H54,H59,H64,H69,H74,H79,H84,H89,H94,H99,H104,H109,H114,H119,H124,H129,H134,,H140,H145,H150,H155,H160,H165)</f>
        <v>0</v>
      </c>
      <c r="I170" s="6">
        <f>SUM(I9,I14,I19,I24,I29,I34,I39,I44,I49,I54,I59,I64,I69,I74,I79,I84,I89,I94,I99,I104,I109,I114,I119,I124,I129,I134,,I140,I145,I150,I155,I160,I165)</f>
        <v>0</v>
      </c>
      <c r="J170" s="6">
        <f t="shared" si="13"/>
        <v>313349.5</v>
      </c>
      <c r="K170" s="6">
        <f>SUM(K9,K14,K19,K24,K29,K34,K39,K44,K49,K54,K59,K64,K69,K74,K79,K84,K89,K94,K99,K104,K109,K114,K119,K124,K129,K134,K140,K145,K150,K155,K160,K165)</f>
        <v>313349.5</v>
      </c>
      <c r="L170" s="13"/>
    </row>
    <row r="171" spans="2:12" x14ac:dyDescent="0.15">
      <c r="B171" s="75"/>
      <c r="C171" s="39"/>
      <c r="D171" s="40"/>
      <c r="E171" s="40"/>
      <c r="F171" s="5" t="s">
        <v>14</v>
      </c>
      <c r="G171" s="6">
        <f>SUM(G10,G15,G20,G25,G30,G35,G40,G45,G50,G55,G60,G65,G70,G75,G80,G85,G90,G95,G100,G105,G110,G115,G120,G125,G130,G135,G141,G146,G151,G156,G161,G166)</f>
        <v>46680.799999999988</v>
      </c>
      <c r="H171" s="6">
        <f t="shared" ref="H171:J171" si="14">SUM(H10,H15,H20,H25,H30,H35,H40,H45,H50,H55,H60,H65,H70,H75,H80,H85,H90,H95,H100,H105,H110,H115,H120,H125,H130,H135,H141,H146,H151,H156,H161,H166)</f>
        <v>51771.600000000013</v>
      </c>
      <c r="I171" s="6">
        <f t="shared" si="14"/>
        <v>99885.5</v>
      </c>
      <c r="J171" s="6">
        <f t="shared" si="14"/>
        <v>2131.2999999999997</v>
      </c>
      <c r="K171" s="6">
        <f>SUM(K10,K15,K20,K25,K30,K35,K40,K45,K50,K55,K60,K65,K70,K75,K80,K85,K90,K95,K100,K105,K110,K115,K120,K125,K130,K135,K141,K146,K151,K156,K161,K166)</f>
        <v>200469.2</v>
      </c>
      <c r="L171" s="13"/>
    </row>
    <row r="172" spans="2:12" x14ac:dyDescent="0.15">
      <c r="B172" s="75"/>
      <c r="C172" s="39"/>
      <c r="D172" s="40"/>
      <c r="E172" s="40"/>
      <c r="F172" s="5" t="s">
        <v>15</v>
      </c>
      <c r="G172" s="6">
        <f>SUM(G11,G16,G21,G26,G31,G36,G41,G46,G51,G56,G61,G66,G71,G76,G81,G86,G91,G96,G101,G106,G111,G116,G121,G126,G131,G136,,G142,G147,G152,G157,G162,G167)</f>
        <v>11600.2</v>
      </c>
      <c r="H172" s="6">
        <f t="shared" ref="H172:J172" si="15">SUM(H11,H16,H21,H26,H31,H36,H41,H46,H51,H56,H61,H66,H71,H76,H81,H86,H91,H96,H101,H106,H111,H116,H121,H126,H131,H136,,H142,H147,H152,H157,H162,H167)</f>
        <v>32343.500000000011</v>
      </c>
      <c r="I172" s="6">
        <f t="shared" si="15"/>
        <v>130034.90000000001</v>
      </c>
      <c r="J172" s="6">
        <f t="shared" si="15"/>
        <v>483480.89999999997</v>
      </c>
      <c r="K172" s="6">
        <f>SUM(K11,K16,K21,K26,K31,K36,K41,K46,K51,K56,K61,K66,K71,K76,K81,K86,K91,K96,K101,K106,K111,K116,K121,K126,K131,K136,K142,K147,K152,K157,K162,K167)</f>
        <v>657459.5</v>
      </c>
      <c r="L172" s="13"/>
    </row>
    <row r="173" spans="2:12" x14ac:dyDescent="0.15">
      <c r="B173" s="75"/>
      <c r="C173" s="41"/>
      <c r="D173" s="42"/>
      <c r="E173" s="42"/>
      <c r="F173" s="14"/>
      <c r="G173" s="9">
        <f>SUM(G169:G172)</f>
        <v>58353.699999999983</v>
      </c>
      <c r="H173" s="9">
        <f>SUM(H169:H172)</f>
        <v>84337.000000000029</v>
      </c>
      <c r="I173" s="9">
        <f>SUM(I169:I172)</f>
        <v>230228.5</v>
      </c>
      <c r="J173" s="9">
        <f>SUM(J169:J172)</f>
        <v>841585.7</v>
      </c>
      <c r="K173" s="9">
        <f>SUM(K169:K172)</f>
        <v>1214504.8999999999</v>
      </c>
      <c r="L173" s="11"/>
    </row>
    <row r="174" spans="2:12" x14ac:dyDescent="0.15">
      <c r="B174" s="75"/>
      <c r="C174" s="59" t="s">
        <v>62</v>
      </c>
      <c r="D174" s="59"/>
      <c r="E174" s="59"/>
      <c r="F174" s="59"/>
      <c r="G174" s="15">
        <f>SUM(G12,G17,G22,G27,G32,G37,G42,G47,G52)</f>
        <v>6739.2</v>
      </c>
      <c r="H174" s="15">
        <f>SUM(H12,H17,H22,H27,H32,H37,H42,H47,H52)</f>
        <v>10088.400000000001</v>
      </c>
      <c r="I174" s="15">
        <f>SUM(I12,I17,I22,I27,I32,I37,I42,I47,I52)</f>
        <v>20896.399999999998</v>
      </c>
      <c r="J174" s="15">
        <f>SUM(J12,J17,J22,J27,J32,J37,J42,J47,J52)</f>
        <v>52532.600000000013</v>
      </c>
      <c r="K174" s="15">
        <f>SUM(K12,K17,K22,K27,K32,K37,K42,K47,K52)</f>
        <v>90256.60000000002</v>
      </c>
      <c r="L174" s="16"/>
    </row>
    <row r="175" spans="2:12" x14ac:dyDescent="0.15">
      <c r="B175" s="75"/>
      <c r="C175" s="59"/>
      <c r="D175" s="59"/>
      <c r="E175" s="59"/>
      <c r="F175" s="59"/>
      <c r="G175" s="17">
        <f>ROUND(G174/$K$174,3)</f>
        <v>7.4999999999999997E-2</v>
      </c>
      <c r="H175" s="17">
        <f>ROUND(H174/$K$174,3)</f>
        <v>0.112</v>
      </c>
      <c r="I175" s="17">
        <f>ROUND(I174/$K$174,3)</f>
        <v>0.23200000000000001</v>
      </c>
      <c r="J175" s="17">
        <f>ROUND(J174/$K$174,3)</f>
        <v>0.58199999999999996</v>
      </c>
      <c r="K175" s="17">
        <f t="shared" ref="K175" si="16">ROUND(K174/$K$174,3)</f>
        <v>1</v>
      </c>
      <c r="L175" s="18"/>
    </row>
    <row r="176" spans="2:12" x14ac:dyDescent="0.15">
      <c r="B176" s="75"/>
      <c r="C176" s="59" t="s">
        <v>64</v>
      </c>
      <c r="D176" s="59"/>
      <c r="E176" s="59"/>
      <c r="F176" s="59"/>
      <c r="G176" s="15">
        <f>SUM(G57,G62,G67,G72,G77,G82,G87,G92,G97,G102)</f>
        <v>12967.3</v>
      </c>
      <c r="H176" s="15">
        <f>SUM(H57,H62,H67,H72,H77,H82,H87,H92,H97,H102)</f>
        <v>9152.7999999999993</v>
      </c>
      <c r="I176" s="15">
        <f>SUM(I57,I62,I67,I72,I77,I82,I87,I92,I97,I102)</f>
        <v>14293.599999999997</v>
      </c>
      <c r="J176" s="15">
        <f>SUM(J57,J62,J67,J72,J77,J82,J87,J92,J97,J102)</f>
        <v>27699.9</v>
      </c>
      <c r="K176" s="15">
        <f>SUM(K57,K62,K67,K72,K77,K82,K87,K92,K97,K102)</f>
        <v>64113.600000000006</v>
      </c>
      <c r="L176" s="16"/>
    </row>
    <row r="177" spans="2:12" x14ac:dyDescent="0.15">
      <c r="B177" s="75"/>
      <c r="C177" s="59"/>
      <c r="D177" s="59"/>
      <c r="E177" s="59"/>
      <c r="F177" s="59"/>
      <c r="G177" s="17">
        <f>ROUND(G176/$K$176,3)</f>
        <v>0.20200000000000001</v>
      </c>
      <c r="H177" s="17">
        <f>ROUND(H176/$K$176,3)</f>
        <v>0.14299999999999999</v>
      </c>
      <c r="I177" s="17">
        <f>ROUND(I176/$K$176,3)</f>
        <v>0.223</v>
      </c>
      <c r="J177" s="17">
        <f>ROUND(J176/$K$176,3)</f>
        <v>0.432</v>
      </c>
      <c r="K177" s="17">
        <f t="shared" ref="K177" si="17">ROUND(K176/$K$176,3)</f>
        <v>1</v>
      </c>
      <c r="L177" s="18"/>
    </row>
    <row r="178" spans="2:12" x14ac:dyDescent="0.15">
      <c r="B178" s="75"/>
      <c r="C178" s="59" t="s">
        <v>63</v>
      </c>
      <c r="D178" s="59"/>
      <c r="E178" s="59"/>
      <c r="F178" s="59"/>
      <c r="G178" s="15">
        <f>SUM(G107,G112,G117,G122,G127,G132,G137)</f>
        <v>24788.299999999988</v>
      </c>
      <c r="H178" s="15">
        <f>SUM(H107,H112,H117,H122,H127,H132,H137)</f>
        <v>23778.500000000004</v>
      </c>
      <c r="I178" s="15">
        <f>SUM(I107,I112,I117,I122,I127,I132,I137)</f>
        <v>32535.9</v>
      </c>
      <c r="J178" s="15">
        <f>SUM(J107,J112,J117,J122,J127,J132,J137)</f>
        <v>45485.7</v>
      </c>
      <c r="K178" s="15">
        <f>SUM(K107,K112,K117,K122,K127,K132,K137)</f>
        <v>126588.4</v>
      </c>
      <c r="L178" s="16"/>
    </row>
    <row r="179" spans="2:12" x14ac:dyDescent="0.15">
      <c r="B179" s="75"/>
      <c r="C179" s="59"/>
      <c r="D179" s="59"/>
      <c r="E179" s="59"/>
      <c r="F179" s="59"/>
      <c r="G179" s="17">
        <f>ROUND(G178/$K$178,3)</f>
        <v>0.19600000000000001</v>
      </c>
      <c r="H179" s="17">
        <f>ROUND(H178/$K$178,3)</f>
        <v>0.188</v>
      </c>
      <c r="I179" s="17">
        <f>ROUND(I178/$K$178,3)</f>
        <v>0.25700000000000001</v>
      </c>
      <c r="J179" s="17">
        <f>ROUND(J178/$K$178,3)</f>
        <v>0.35899999999999999</v>
      </c>
      <c r="K179" s="17">
        <f t="shared" ref="K179" si="18">ROUND(K178/$K$178,3)</f>
        <v>1</v>
      </c>
      <c r="L179" s="18"/>
    </row>
    <row r="180" spans="2:12" x14ac:dyDescent="0.15">
      <c r="B180" s="75"/>
      <c r="C180" s="59" t="s">
        <v>65</v>
      </c>
      <c r="D180" s="59"/>
      <c r="E180" s="59"/>
      <c r="F180" s="59"/>
      <c r="G180" s="15">
        <f>SUM(,G143,G148,G153,G158)</f>
        <v>2374.1999999999998</v>
      </c>
      <c r="H180" s="15">
        <f t="shared" ref="H180:J180" si="19">SUM(,H143,H148,H153,H158)</f>
        <v>5709.6999999999989</v>
      </c>
      <c r="I180" s="15">
        <f t="shared" si="19"/>
        <v>20854.900000000005</v>
      </c>
      <c r="J180" s="15">
        <f t="shared" si="19"/>
        <v>261802.5</v>
      </c>
      <c r="K180" s="15">
        <f>SUM(,K143,K148,K153,K158)</f>
        <v>290741.30000000005</v>
      </c>
      <c r="L180" s="16"/>
    </row>
    <row r="181" spans="2:12" x14ac:dyDescent="0.15">
      <c r="B181" s="75"/>
      <c r="C181" s="59"/>
      <c r="D181" s="59"/>
      <c r="E181" s="59"/>
      <c r="F181" s="59"/>
      <c r="G181" s="17">
        <f>ROUND(G180/$K$180,3)</f>
        <v>8.0000000000000002E-3</v>
      </c>
      <c r="H181" s="17">
        <f>ROUND(H180/$K$180,3)</f>
        <v>0.02</v>
      </c>
      <c r="I181" s="17">
        <f>ROUND(I180/$K$180,3)</f>
        <v>7.1999999999999995E-2</v>
      </c>
      <c r="J181" s="17">
        <f>ROUND(J180/$K$180,3)</f>
        <v>0.9</v>
      </c>
      <c r="K181" s="17">
        <f t="shared" ref="K181" si="20">ROUND(K180/$K$180,3)</f>
        <v>1</v>
      </c>
      <c r="L181" s="18"/>
    </row>
    <row r="182" spans="2:12" x14ac:dyDescent="0.15">
      <c r="B182" s="75"/>
      <c r="C182" s="59" t="s">
        <v>66</v>
      </c>
      <c r="D182" s="59"/>
      <c r="E182" s="59"/>
      <c r="F182" s="59"/>
      <c r="G182" s="15">
        <f>G163</f>
        <v>9442.7000000000007</v>
      </c>
      <c r="H182" s="15">
        <f t="shared" ref="H182:K182" si="21">H163</f>
        <v>28666.600000000009</v>
      </c>
      <c r="I182" s="15">
        <f t="shared" si="21"/>
        <v>118234.70000000001</v>
      </c>
      <c r="J182" s="15">
        <f t="shared" si="21"/>
        <v>342810.89999999997</v>
      </c>
      <c r="K182" s="15">
        <f t="shared" si="21"/>
        <v>499154.9</v>
      </c>
      <c r="L182" s="16"/>
    </row>
    <row r="183" spans="2:12" x14ac:dyDescent="0.15">
      <c r="B183" s="75"/>
      <c r="C183" s="59"/>
      <c r="D183" s="59"/>
      <c r="E183" s="59"/>
      <c r="F183" s="59"/>
      <c r="G183" s="17">
        <f>ROUND(G182/$K$182,3)</f>
        <v>1.9E-2</v>
      </c>
      <c r="H183" s="17">
        <f>ROUND(H182/$K$182,3)</f>
        <v>5.7000000000000002E-2</v>
      </c>
      <c r="I183" s="17">
        <f>ROUND(I182/$K$182,3)</f>
        <v>0.23699999999999999</v>
      </c>
      <c r="J183" s="17">
        <f>ROUND(J182/$K$182,3)</f>
        <v>0.68700000000000006</v>
      </c>
      <c r="K183" s="17">
        <f t="shared" ref="K183" si="22">ROUND(K182/$K$182,3)</f>
        <v>1</v>
      </c>
      <c r="L183" s="18"/>
    </row>
    <row r="184" spans="2:12" x14ac:dyDescent="0.15">
      <c r="B184" s="75"/>
      <c r="C184" s="59" t="s">
        <v>67</v>
      </c>
      <c r="D184" s="59"/>
      <c r="E184" s="59"/>
      <c r="F184" s="59"/>
      <c r="G184" s="15">
        <f>G168</f>
        <v>2042</v>
      </c>
      <c r="H184" s="15">
        <f t="shared" ref="H184:K184" si="23">H168</f>
        <v>6941</v>
      </c>
      <c r="I184" s="15">
        <f t="shared" si="23"/>
        <v>23413</v>
      </c>
      <c r="J184" s="15">
        <f t="shared" si="23"/>
        <v>111254.1</v>
      </c>
      <c r="K184" s="15">
        <f t="shared" si="23"/>
        <v>143650.1</v>
      </c>
      <c r="L184" s="16"/>
    </row>
    <row r="185" spans="2:12" x14ac:dyDescent="0.15">
      <c r="B185" s="75"/>
      <c r="C185" s="59"/>
      <c r="D185" s="59"/>
      <c r="E185" s="59"/>
      <c r="F185" s="59"/>
      <c r="G185" s="17">
        <f>ROUND(G184/$K$184,3)</f>
        <v>1.4E-2</v>
      </c>
      <c r="H185" s="17">
        <f>ROUND(H184/$K$184,3)</f>
        <v>4.8000000000000001E-2</v>
      </c>
      <c r="I185" s="17">
        <f>ROUND(I184/$K$184,3)</f>
        <v>0.16300000000000001</v>
      </c>
      <c r="J185" s="17">
        <f>ROUND(J184/$K$184,3)</f>
        <v>0.77400000000000002</v>
      </c>
      <c r="K185" s="17">
        <f t="shared" ref="K185" si="24">ROUND(K184/$K$184,3)</f>
        <v>1</v>
      </c>
      <c r="L185" s="18"/>
    </row>
    <row r="186" spans="2:12" x14ac:dyDescent="0.15">
      <c r="B186" s="75"/>
      <c r="C186" s="59" t="s">
        <v>68</v>
      </c>
      <c r="D186" s="59"/>
      <c r="E186" s="59"/>
      <c r="F186" s="59"/>
      <c r="G186" s="15">
        <f>SUM(G174,G176,G178,G180,G182,G184)</f>
        <v>58353.699999999983</v>
      </c>
      <c r="H186" s="15">
        <f t="shared" ref="H186:K186" si="25">SUM(H174,H176,H178,H180,H182,H184)</f>
        <v>84337.000000000015</v>
      </c>
      <c r="I186" s="15">
        <f t="shared" si="25"/>
        <v>230228.5</v>
      </c>
      <c r="J186" s="15">
        <f t="shared" si="25"/>
        <v>841585.7</v>
      </c>
      <c r="K186" s="15">
        <f t="shared" si="25"/>
        <v>1214504.9000000001</v>
      </c>
      <c r="L186" s="16"/>
    </row>
    <row r="187" spans="2:12" x14ac:dyDescent="0.15">
      <c r="B187" s="76"/>
      <c r="C187" s="59"/>
      <c r="D187" s="59"/>
      <c r="E187" s="59"/>
      <c r="F187" s="59"/>
      <c r="G187" s="17">
        <f>ROUND(G186/$K$186,3)</f>
        <v>4.8000000000000001E-2</v>
      </c>
      <c r="H187" s="17">
        <f>ROUND(H186/$K$186,3)</f>
        <v>6.9000000000000006E-2</v>
      </c>
      <c r="I187" s="17">
        <f>ROUND(I186/$K$186,3)</f>
        <v>0.19</v>
      </c>
      <c r="J187" s="17">
        <f>ROUND(J186/$K$186,3)</f>
        <v>0.69299999999999995</v>
      </c>
      <c r="K187" s="17">
        <f t="shared" ref="K187" si="26">ROUND(K186/$K$186,3)</f>
        <v>1</v>
      </c>
      <c r="L187" s="18"/>
    </row>
    <row r="188" spans="2:12" x14ac:dyDescent="0.15">
      <c r="B188" s="25" t="s">
        <v>75</v>
      </c>
      <c r="C188" s="35" t="s">
        <v>73</v>
      </c>
      <c r="D188" s="23"/>
      <c r="E188" s="20"/>
      <c r="F188" s="20"/>
      <c r="G188" s="21"/>
      <c r="H188" s="21"/>
      <c r="I188" s="21"/>
      <c r="J188" s="21"/>
      <c r="K188" s="21"/>
      <c r="L188" s="22"/>
    </row>
    <row r="189" spans="2:12" x14ac:dyDescent="0.15">
      <c r="B189" s="25"/>
      <c r="C189" s="35"/>
    </row>
    <row r="190" spans="2:12" x14ac:dyDescent="0.15">
      <c r="B190" s="25"/>
      <c r="C190" s="36"/>
    </row>
    <row r="191" spans="2:12" hidden="1" x14ac:dyDescent="0.15">
      <c r="B191" s="19"/>
    </row>
    <row r="192" spans="2:12" x14ac:dyDescent="0.15">
      <c r="B192" s="34"/>
      <c r="C192" s="33"/>
      <c r="F192" s="26"/>
      <c r="G192" s="27"/>
      <c r="H192" s="27"/>
      <c r="I192" s="27"/>
      <c r="J192" s="27"/>
      <c r="K192" s="27"/>
    </row>
  </sheetData>
  <mergeCells count="79">
    <mergeCell ref="B8:B52"/>
    <mergeCell ref="D8:D52"/>
    <mergeCell ref="B53:B102"/>
    <mergeCell ref="D53:D102"/>
    <mergeCell ref="B103:B158"/>
    <mergeCell ref="D103:D138"/>
    <mergeCell ref="D163:F163"/>
    <mergeCell ref="C164:C168"/>
    <mergeCell ref="D164:D167"/>
    <mergeCell ref="D168:F168"/>
    <mergeCell ref="B159:B187"/>
    <mergeCell ref="C184:F185"/>
    <mergeCell ref="C186:F187"/>
    <mergeCell ref="C174:F175"/>
    <mergeCell ref="C176:F177"/>
    <mergeCell ref="C178:F179"/>
    <mergeCell ref="C180:F181"/>
    <mergeCell ref="C182:F183"/>
    <mergeCell ref="E164:E167"/>
    <mergeCell ref="C159:C163"/>
    <mergeCell ref="D154:D158"/>
    <mergeCell ref="E154:E157"/>
    <mergeCell ref="E158:F158"/>
    <mergeCell ref="C139:C158"/>
    <mergeCell ref="E159:E162"/>
    <mergeCell ref="D144:D148"/>
    <mergeCell ref="E144:E147"/>
    <mergeCell ref="E148:F148"/>
    <mergeCell ref="D149:D153"/>
    <mergeCell ref="E149:E152"/>
    <mergeCell ref="E153:F153"/>
    <mergeCell ref="D139:D143"/>
    <mergeCell ref="E139:E142"/>
    <mergeCell ref="E143:F143"/>
    <mergeCell ref="D159:D162"/>
    <mergeCell ref="C8:C52"/>
    <mergeCell ref="C53:C102"/>
    <mergeCell ref="C103:C138"/>
    <mergeCell ref="E103:E107"/>
    <mergeCell ref="E108:E112"/>
    <mergeCell ref="E113:E117"/>
    <mergeCell ref="E118:E122"/>
    <mergeCell ref="E123:E127"/>
    <mergeCell ref="E128:E132"/>
    <mergeCell ref="E73:E77"/>
    <mergeCell ref="E78:E82"/>
    <mergeCell ref="E83:E87"/>
    <mergeCell ref="E58:E62"/>
    <mergeCell ref="E63:E67"/>
    <mergeCell ref="E68:E72"/>
    <mergeCell ref="E53:E57"/>
    <mergeCell ref="E133:E137"/>
    <mergeCell ref="E138:F138"/>
    <mergeCell ref="L5:L7"/>
    <mergeCell ref="G6:G7"/>
    <mergeCell ref="H6:H7"/>
    <mergeCell ref="I6:I7"/>
    <mergeCell ref="J6:J7"/>
    <mergeCell ref="B5:B7"/>
    <mergeCell ref="C5:C7"/>
    <mergeCell ref="D5:D7"/>
    <mergeCell ref="E5:E7"/>
    <mergeCell ref="F5:F7"/>
    <mergeCell ref="C169:E173"/>
    <mergeCell ref="E8:E12"/>
    <mergeCell ref="E13:E17"/>
    <mergeCell ref="E18:E22"/>
    <mergeCell ref="J3:K3"/>
    <mergeCell ref="G5:J5"/>
    <mergeCell ref="K5:K7"/>
    <mergeCell ref="E88:E92"/>
    <mergeCell ref="E93:E97"/>
    <mergeCell ref="E98:E102"/>
    <mergeCell ref="E23:E27"/>
    <mergeCell ref="E28:E32"/>
    <mergeCell ref="E33:E37"/>
    <mergeCell ref="E38:E42"/>
    <mergeCell ref="E43:E47"/>
    <mergeCell ref="E48:E52"/>
  </mergeCells>
  <phoneticPr fontId="1"/>
  <pageMargins left="0.70866141732283472" right="0.31496062992125984" top="0.74803149606299213" bottom="0.74803149606299213" header="0.31496062992125984" footer="0.31496062992125984"/>
  <pageSetup paperSize="9" scale="77" orientation="portrait" r:id="rId1"/>
  <headerFooter>
    <oddHeader>&amp;L&amp;16平成３０年産甘味資源作物交付金</oddHeader>
  </headerFooter>
  <rowBreaks count="3" manualBreakCount="3">
    <brk id="52" max="16383" man="1"/>
    <brk id="102" max="16383" man="1"/>
    <brk id="1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沖③30</vt:lpstr>
      <vt:lpstr>沖③30!Print_Area</vt:lpstr>
      <vt:lpstr>沖③30!Print_Titles</vt:lpstr>
    </vt:vector>
  </TitlesOfParts>
  <Company>alic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furukawa</dc:creator>
  <cp:lastModifiedBy>alic</cp:lastModifiedBy>
  <cp:lastPrinted>2019-11-13T06:57:47Z</cp:lastPrinted>
  <dcterms:created xsi:type="dcterms:W3CDTF">2009-09-28T07:00:36Z</dcterms:created>
  <dcterms:modified xsi:type="dcterms:W3CDTF">2019-11-15T02:56:28Z</dcterms:modified>
</cp:coreProperties>
</file>