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105" windowWidth="22605" windowHeight="10140" tabRatio="707" activeTab="3"/>
  </bookViews>
  <sheets>
    <sheet name="６" sheetId="5" r:id="rId1"/>
    <sheet name="７" sheetId="4" r:id="rId2"/>
    <sheet name="８ " sheetId="16" r:id="rId3"/>
    <sheet name="ほ場内容  面積入力シート" sheetId="10" r:id="rId4"/>
  </sheets>
  <definedNames>
    <definedName name="_xlnm.Print_Area" localSheetId="0">'６'!$A$1:$AC$46</definedName>
    <definedName name="_xlnm.Print_Area" localSheetId="1">'７'!$A$1:$AI$53</definedName>
    <definedName name="_xlnm.Print_Area" localSheetId="2">'８ '!$A$1:$AH$58</definedName>
    <definedName name="_xlnm.Print_Area" localSheetId="3">'ほ場内容  面積入力シート'!$A$1:$AI$145</definedName>
    <definedName name="_xlnm.Print_Titles" localSheetId="3">'ほ場内容  面積入力シート'!$1:$6</definedName>
  </definedNames>
  <calcPr calcId="145621"/>
</workbook>
</file>

<file path=xl/calcChain.xml><?xml version="1.0" encoding="utf-8"?>
<calcChain xmlns="http://schemas.openxmlformats.org/spreadsheetml/2006/main">
  <c r="AA91" i="10" l="1"/>
  <c r="AA92" i="10"/>
  <c r="S87" i="10"/>
  <c r="S85" i="10"/>
  <c r="X91" i="10"/>
  <c r="W91" i="10"/>
  <c r="S88" i="10"/>
  <c r="S86" i="10"/>
  <c r="P87" i="10"/>
  <c r="P85" i="10"/>
  <c r="O87" i="10"/>
  <c r="O85" i="10"/>
  <c r="O15" i="5" l="1"/>
  <c r="S15" i="5" s="1"/>
  <c r="W15" i="5" s="1"/>
  <c r="AA15" i="5" s="1"/>
  <c r="O14" i="5"/>
  <c r="S14" i="5" s="1"/>
  <c r="W14" i="5" s="1"/>
  <c r="AA14" i="5" s="1"/>
  <c r="O13" i="5"/>
  <c r="S13" i="5" s="1"/>
  <c r="W13" i="5" s="1"/>
  <c r="AA13" i="5" s="1"/>
  <c r="O12" i="5"/>
  <c r="S12" i="5" s="1"/>
  <c r="W12" i="5" s="1"/>
  <c r="AA12" i="5" s="1"/>
  <c r="AH32" i="16" l="1"/>
  <c r="AB28" i="16" s="1"/>
  <c r="AG32" i="16"/>
  <c r="T28" i="16" s="1"/>
  <c r="AF32" i="16"/>
  <c r="L28" i="16" s="1"/>
  <c r="AH20" i="16"/>
  <c r="AB18" i="16" s="1"/>
  <c r="B19" i="10" l="1"/>
  <c r="B25" i="10" s="1"/>
  <c r="B13" i="10"/>
  <c r="S11" i="5" l="1"/>
  <c r="W11" i="5" s="1"/>
  <c r="AA11" i="5" s="1"/>
  <c r="O11" i="5"/>
  <c r="O10" i="5"/>
  <c r="S10" i="5" s="1"/>
  <c r="W10" i="5" s="1"/>
  <c r="AA10" i="5" s="1"/>
  <c r="O9" i="5"/>
  <c r="S9" i="5" s="1"/>
  <c r="W9" i="5" s="1"/>
  <c r="AA9" i="5" s="1"/>
  <c r="O8" i="5"/>
  <c r="S8" i="5" s="1"/>
  <c r="W8" i="5" s="1"/>
  <c r="AA8" i="5" s="1"/>
  <c r="O7" i="5"/>
  <c r="S7" i="5" s="1"/>
  <c r="W7" i="5" s="1"/>
  <c r="AA7" i="5" s="1"/>
  <c r="O6" i="5"/>
  <c r="S6" i="5" s="1"/>
  <c r="W6" i="5" s="1"/>
  <c r="AA6" i="5" s="1"/>
  <c r="O5" i="5"/>
  <c r="S5" i="5" s="1"/>
  <c r="W5" i="5" s="1"/>
  <c r="AA5" i="5" s="1"/>
  <c r="O4" i="5"/>
  <c r="S4" i="5" s="1"/>
  <c r="W4" i="5" s="1"/>
  <c r="AA4" i="5" s="1"/>
  <c r="L16" i="5" l="1"/>
  <c r="L20" i="5" s="1"/>
  <c r="P3" i="5"/>
  <c r="O121" i="10" l="1"/>
  <c r="N8" i="16" l="1"/>
  <c r="V8" i="16" s="1"/>
  <c r="Z27" i="4"/>
  <c r="N38" i="16" l="1"/>
  <c r="AC127" i="10"/>
  <c r="U129" i="10"/>
  <c r="U127" i="10"/>
  <c r="AF41" i="16" l="1"/>
  <c r="L38" i="16" s="1"/>
  <c r="AI13" i="10" l="1"/>
  <c r="M13" i="10" s="1"/>
  <c r="AI19" i="10"/>
  <c r="M19" i="10" s="1"/>
  <c r="AI25" i="10"/>
  <c r="M25" i="10" s="1"/>
  <c r="AI31" i="10"/>
  <c r="M31" i="10" s="1"/>
  <c r="AI37" i="10"/>
  <c r="M37" i="10" s="1"/>
  <c r="AI43" i="10"/>
  <c r="M43" i="10" s="1"/>
  <c r="AI49" i="10"/>
  <c r="M49" i="10" s="1"/>
  <c r="AI55" i="10"/>
  <c r="M55" i="10" s="1"/>
  <c r="AI61" i="10"/>
  <c r="M61" i="10" s="1"/>
  <c r="AI67" i="10"/>
  <c r="M67" i="10" s="1"/>
  <c r="AI73" i="10"/>
  <c r="M73" i="10" s="1"/>
  <c r="AI79" i="10"/>
  <c r="M79" i="10" s="1"/>
  <c r="M85" i="10"/>
  <c r="M91" i="10"/>
  <c r="AI97" i="10"/>
  <c r="M97" i="10" s="1"/>
  <c r="AI103" i="10"/>
  <c r="M103" i="10" s="1"/>
  <c r="AI109" i="10"/>
  <c r="M109" i="10" s="1"/>
  <c r="AI115" i="10"/>
  <c r="M115" i="10" s="1"/>
  <c r="AI121" i="10"/>
  <c r="M121" i="10" s="1"/>
  <c r="AI7" i="10"/>
  <c r="M7" i="10" s="1"/>
  <c r="G147" i="10" l="1"/>
  <c r="G135" i="10" s="1"/>
  <c r="AI135" i="10"/>
  <c r="AC12" i="4" l="1"/>
  <c r="AC36" i="4" s="1"/>
  <c r="R45" i="16"/>
  <c r="Z45" i="16" s="1"/>
  <c r="R41" i="16"/>
  <c r="Z41" i="16" s="1"/>
  <c r="R35" i="16"/>
  <c r="Z35" i="16" s="1"/>
  <c r="R31" i="16"/>
  <c r="Z31" i="16" s="1"/>
  <c r="R25" i="16"/>
  <c r="Z25" i="16" s="1"/>
  <c r="R21" i="16"/>
  <c r="Z21" i="16" s="1"/>
  <c r="R15" i="16"/>
  <c r="Z15" i="16" s="1"/>
  <c r="R11" i="16"/>
  <c r="Z11" i="16" s="1"/>
  <c r="AC34" i="4" l="1"/>
  <c r="AC32" i="4"/>
  <c r="AC28" i="4"/>
  <c r="AC22" i="4"/>
  <c r="AC20" i="4"/>
  <c r="AC16" i="4"/>
  <c r="AC26" i="4"/>
  <c r="AC18" i="4"/>
  <c r="AC38" i="4"/>
  <c r="AC44" i="4"/>
  <c r="AC40" i="4"/>
  <c r="AC30" i="4"/>
  <c r="AC24" i="4"/>
  <c r="AC42" i="4"/>
  <c r="AC46" i="4"/>
  <c r="AC14" i="4"/>
  <c r="N22" i="5"/>
  <c r="R22" i="5" s="1"/>
  <c r="V22" i="5" s="1"/>
  <c r="Z22" i="5" s="1"/>
  <c r="N18" i="5"/>
  <c r="R18" i="5" s="1"/>
  <c r="V18" i="5" s="1"/>
  <c r="Z18" i="5" s="1"/>
  <c r="P7" i="4"/>
  <c r="T3" i="5"/>
  <c r="X3" i="5" s="1"/>
  <c r="AB3" i="5" s="1"/>
  <c r="R9" i="16"/>
  <c r="R39" i="16" l="1"/>
  <c r="Z39" i="16" s="1"/>
  <c r="V38" i="16"/>
  <c r="R29" i="16"/>
  <c r="Z29" i="16" s="1"/>
  <c r="N28" i="16"/>
  <c r="V28" i="16" s="1"/>
  <c r="R19" i="16"/>
  <c r="Z19" i="16" s="1"/>
  <c r="N18" i="16"/>
  <c r="V18" i="16" s="1"/>
  <c r="Z9" i="16"/>
  <c r="W127" i="10" l="1"/>
  <c r="AH41" i="16" s="1"/>
  <c r="AB38" i="16" s="1"/>
  <c r="O127" i="10"/>
  <c r="AF10" i="16" l="1"/>
  <c r="X127" i="10"/>
  <c r="L8" i="16" l="1"/>
  <c r="F17" i="16" s="1"/>
  <c r="T64" i="10"/>
  <c r="S64" i="10"/>
  <c r="T63" i="10"/>
  <c r="S63" i="10"/>
  <c r="P63" i="10"/>
  <c r="O63" i="10"/>
  <c r="T62" i="10"/>
  <c r="AB62" i="10" s="1"/>
  <c r="S62" i="10"/>
  <c r="AA62" i="10" s="1"/>
  <c r="T61" i="10"/>
  <c r="AB61" i="10" s="1"/>
  <c r="S61" i="10"/>
  <c r="AA61" i="10" s="1"/>
  <c r="P61" i="10"/>
  <c r="X61" i="10" s="1"/>
  <c r="O61" i="10"/>
  <c r="W61" i="10" s="1"/>
  <c r="U61" i="10"/>
  <c r="AC61" i="10" s="1"/>
  <c r="T58" i="10"/>
  <c r="S58" i="10"/>
  <c r="T57" i="10"/>
  <c r="S57" i="10"/>
  <c r="P57" i="10"/>
  <c r="O57" i="10"/>
  <c r="T56" i="10"/>
  <c r="AB56" i="10" s="1"/>
  <c r="S56" i="10"/>
  <c r="AA56" i="10" s="1"/>
  <c r="T55" i="10"/>
  <c r="AB55" i="10" s="1"/>
  <c r="S55" i="10"/>
  <c r="AA55" i="10" s="1"/>
  <c r="P55" i="10"/>
  <c r="X55" i="10" s="1"/>
  <c r="O55" i="10"/>
  <c r="W55" i="10" s="1"/>
  <c r="U55" i="10"/>
  <c r="AC55" i="10" s="1"/>
  <c r="T124" i="10"/>
  <c r="S124" i="10"/>
  <c r="T123" i="10"/>
  <c r="S123" i="10"/>
  <c r="P123" i="10"/>
  <c r="O123" i="10"/>
  <c r="T122" i="10"/>
  <c r="AB122" i="10" s="1"/>
  <c r="S122" i="10"/>
  <c r="AA122" i="10" s="1"/>
  <c r="T121" i="10"/>
  <c r="AB121" i="10" s="1"/>
  <c r="S121" i="10"/>
  <c r="AA121" i="10" s="1"/>
  <c r="P121" i="10"/>
  <c r="X121" i="10" s="1"/>
  <c r="W121" i="10"/>
  <c r="U121" i="10"/>
  <c r="AC121" i="10" s="1"/>
  <c r="T118" i="10"/>
  <c r="S118" i="10"/>
  <c r="T117" i="10"/>
  <c r="S117" i="10"/>
  <c r="P117" i="10"/>
  <c r="O117" i="10"/>
  <c r="T116" i="10"/>
  <c r="AB116" i="10" s="1"/>
  <c r="S116" i="10"/>
  <c r="AA116" i="10" s="1"/>
  <c r="T115" i="10"/>
  <c r="AB115" i="10" s="1"/>
  <c r="S115" i="10"/>
  <c r="AA115" i="10" s="1"/>
  <c r="P115" i="10"/>
  <c r="X115" i="10" s="1"/>
  <c r="O115" i="10"/>
  <c r="W115" i="10" s="1"/>
  <c r="U115" i="10"/>
  <c r="AC115" i="10" s="1"/>
  <c r="T112" i="10"/>
  <c r="S112" i="10"/>
  <c r="T111" i="10"/>
  <c r="S111" i="10"/>
  <c r="P111" i="10"/>
  <c r="O111" i="10"/>
  <c r="T110" i="10"/>
  <c r="AB110" i="10" s="1"/>
  <c r="S110" i="10"/>
  <c r="AA110" i="10" s="1"/>
  <c r="T109" i="10"/>
  <c r="AB109" i="10" s="1"/>
  <c r="S109" i="10"/>
  <c r="AA109" i="10" s="1"/>
  <c r="P109" i="10"/>
  <c r="X109" i="10" s="1"/>
  <c r="O109" i="10"/>
  <c r="W109" i="10" s="1"/>
  <c r="U109" i="10"/>
  <c r="AC109" i="10" s="1"/>
  <c r="T97" i="10"/>
  <c r="T98" i="10"/>
  <c r="U73" i="10"/>
  <c r="U7" i="10"/>
  <c r="AC7" i="10" l="1"/>
  <c r="Z33" i="4"/>
  <c r="Z35" i="4" s="1"/>
  <c r="Z32" i="4"/>
  <c r="Z34" i="4" s="1"/>
  <c r="X32" i="4"/>
  <c r="X33" i="4" s="1"/>
  <c r="Z45" i="4"/>
  <c r="Z47" i="4" s="1"/>
  <c r="Z44" i="4"/>
  <c r="Z46" i="4" s="1"/>
  <c r="X44" i="4"/>
  <c r="X45" i="4" s="1"/>
  <c r="Z39" i="4"/>
  <c r="Z41" i="4" s="1"/>
  <c r="Z38" i="4"/>
  <c r="Z40" i="4" s="1"/>
  <c r="X38" i="4"/>
  <c r="X40" i="4" s="1"/>
  <c r="X41" i="4" s="1"/>
  <c r="Z29" i="4"/>
  <c r="Z26" i="4"/>
  <c r="Z28" i="4" s="1"/>
  <c r="X26" i="4"/>
  <c r="X27" i="4" s="1"/>
  <c r="Z21" i="4"/>
  <c r="Z23" i="4" s="1"/>
  <c r="Z20" i="4"/>
  <c r="Z22" i="4" s="1"/>
  <c r="X20" i="4"/>
  <c r="X21" i="4" s="1"/>
  <c r="Z15" i="4"/>
  <c r="Z17" i="4" s="1"/>
  <c r="Z14" i="4"/>
  <c r="Z16" i="4" s="1"/>
  <c r="X14" i="4"/>
  <c r="X15" i="4" s="1"/>
  <c r="T130" i="10"/>
  <c r="S130" i="10"/>
  <c r="T129" i="10"/>
  <c r="S129" i="10"/>
  <c r="T128" i="10"/>
  <c r="AB128" i="10" s="1"/>
  <c r="S128" i="10"/>
  <c r="AA128" i="10" s="1"/>
  <c r="T127" i="10"/>
  <c r="AB127" i="10" s="1"/>
  <c r="S127" i="10"/>
  <c r="AA127" i="10" s="1"/>
  <c r="P129" i="10"/>
  <c r="P127" i="10"/>
  <c r="O129" i="10"/>
  <c r="AG20" i="16" s="1"/>
  <c r="T18" i="16" s="1"/>
  <c r="AC67" i="10"/>
  <c r="U85" i="10"/>
  <c r="AC91" i="10" s="1"/>
  <c r="T88" i="10"/>
  <c r="T87" i="10"/>
  <c r="T86" i="10"/>
  <c r="AB92" i="10" s="1"/>
  <c r="T85" i="10"/>
  <c r="AB91" i="10" s="1"/>
  <c r="AB68" i="10"/>
  <c r="AB67" i="10"/>
  <c r="T76" i="10"/>
  <c r="T75" i="10"/>
  <c r="T74" i="10"/>
  <c r="T73" i="10"/>
  <c r="T52" i="10"/>
  <c r="T51" i="10"/>
  <c r="T50" i="10"/>
  <c r="AB50" i="10" s="1"/>
  <c r="T49" i="10"/>
  <c r="AB49" i="10" s="1"/>
  <c r="T46" i="10"/>
  <c r="T45" i="10"/>
  <c r="T44" i="10"/>
  <c r="AB44" i="10" s="1"/>
  <c r="T43" i="10"/>
  <c r="AB43" i="10" s="1"/>
  <c r="T40" i="10"/>
  <c r="T39" i="10"/>
  <c r="T38" i="10"/>
  <c r="T37" i="10"/>
  <c r="T34" i="10"/>
  <c r="T33" i="10"/>
  <c r="T32" i="10"/>
  <c r="T31" i="10"/>
  <c r="T28" i="10"/>
  <c r="T27" i="10"/>
  <c r="T26" i="10"/>
  <c r="AB26" i="10" s="1"/>
  <c r="T25" i="10"/>
  <c r="AB25" i="10" s="1"/>
  <c r="T22" i="10"/>
  <c r="T21" i="10"/>
  <c r="T20" i="10"/>
  <c r="AB20" i="10" s="1"/>
  <c r="T19" i="10"/>
  <c r="AB19" i="10" s="1"/>
  <c r="T16" i="10"/>
  <c r="T15" i="10"/>
  <c r="T14" i="10"/>
  <c r="AB14" i="10" s="1"/>
  <c r="T13" i="10"/>
  <c r="AB13" i="10" s="1"/>
  <c r="T10" i="10"/>
  <c r="T9" i="10"/>
  <c r="T8" i="10"/>
  <c r="AB8" i="10" s="1"/>
  <c r="T7" i="10"/>
  <c r="AB7" i="10" s="1"/>
  <c r="T106" i="10"/>
  <c r="S106" i="10"/>
  <c r="T105" i="10"/>
  <c r="S105" i="10"/>
  <c r="P105" i="10"/>
  <c r="O105" i="10"/>
  <c r="T104" i="10"/>
  <c r="AB104" i="10" s="1"/>
  <c r="S104" i="10"/>
  <c r="AA104" i="10" s="1"/>
  <c r="U103" i="10"/>
  <c r="AC103" i="10" s="1"/>
  <c r="T103" i="10"/>
  <c r="AB103" i="10" s="1"/>
  <c r="S103" i="10"/>
  <c r="AA103" i="10" s="1"/>
  <c r="P103" i="10"/>
  <c r="X103" i="10" s="1"/>
  <c r="O103" i="10"/>
  <c r="W103" i="10" s="1"/>
  <c r="T100" i="10"/>
  <c r="T99" i="10"/>
  <c r="AB98" i="10"/>
  <c r="AB97" i="10"/>
  <c r="S100" i="10"/>
  <c r="S99" i="10"/>
  <c r="P99" i="10"/>
  <c r="O99" i="10"/>
  <c r="S98" i="10"/>
  <c r="AA98" i="10" s="1"/>
  <c r="U97" i="10"/>
  <c r="AC97" i="10" s="1"/>
  <c r="S97" i="10"/>
  <c r="AA97" i="10" s="1"/>
  <c r="P97" i="10"/>
  <c r="X97" i="10" s="1"/>
  <c r="O97" i="10"/>
  <c r="W97" i="10" s="1"/>
  <c r="S76" i="10"/>
  <c r="S75" i="10"/>
  <c r="S74" i="10"/>
  <c r="S73" i="10"/>
  <c r="O75" i="10"/>
  <c r="P75" i="10"/>
  <c r="P73" i="10"/>
  <c r="O73" i="10"/>
  <c r="AA68" i="10"/>
  <c r="AA67" i="10"/>
  <c r="X67" i="10"/>
  <c r="W67" i="10"/>
  <c r="S52" i="10"/>
  <c r="S51" i="10"/>
  <c r="P51" i="10"/>
  <c r="O51" i="10"/>
  <c r="S50" i="10"/>
  <c r="AA50" i="10" s="1"/>
  <c r="S49" i="10"/>
  <c r="AA49" i="10" s="1"/>
  <c r="P49" i="10"/>
  <c r="X49" i="10" s="1"/>
  <c r="O49" i="10"/>
  <c r="W49" i="10" s="1"/>
  <c r="S46" i="10"/>
  <c r="S45" i="10"/>
  <c r="P45" i="10"/>
  <c r="O45" i="10"/>
  <c r="S44" i="10"/>
  <c r="AA44" i="10" s="1"/>
  <c r="S43" i="10"/>
  <c r="AA43" i="10" s="1"/>
  <c r="P43" i="10"/>
  <c r="X43" i="10" s="1"/>
  <c r="O43" i="10"/>
  <c r="W43" i="10" s="1"/>
  <c r="S40" i="10"/>
  <c r="S39" i="10"/>
  <c r="P39" i="10"/>
  <c r="O39" i="10"/>
  <c r="S38" i="10"/>
  <c r="AA38" i="10" s="1"/>
  <c r="S37" i="10"/>
  <c r="AA37" i="10" s="1"/>
  <c r="P37" i="10"/>
  <c r="X37" i="10" s="1"/>
  <c r="O37" i="10"/>
  <c r="W37" i="10" s="1"/>
  <c r="S34" i="10"/>
  <c r="S33" i="10"/>
  <c r="P33" i="10"/>
  <c r="O33" i="10"/>
  <c r="S32" i="10"/>
  <c r="AA32" i="10" s="1"/>
  <c r="S31" i="10"/>
  <c r="AA31" i="10" s="1"/>
  <c r="P31" i="10"/>
  <c r="X31" i="10" s="1"/>
  <c r="O31" i="10"/>
  <c r="W31" i="10" s="1"/>
  <c r="S28" i="10"/>
  <c r="S27" i="10"/>
  <c r="P27" i="10"/>
  <c r="O27" i="10"/>
  <c r="S26" i="10"/>
  <c r="AA26" i="10" s="1"/>
  <c r="S25" i="10"/>
  <c r="AA25" i="10" s="1"/>
  <c r="P25" i="10"/>
  <c r="X25" i="10" s="1"/>
  <c r="O25" i="10"/>
  <c r="W25" i="10" s="1"/>
  <c r="S22" i="10"/>
  <c r="S21" i="10"/>
  <c r="P21" i="10"/>
  <c r="O21" i="10"/>
  <c r="S20" i="10"/>
  <c r="AA20" i="10" s="1"/>
  <c r="S19" i="10"/>
  <c r="AA19" i="10" s="1"/>
  <c r="P19" i="10"/>
  <c r="X19" i="10" s="1"/>
  <c r="O19" i="10"/>
  <c r="W19" i="10" s="1"/>
  <c r="S16" i="10"/>
  <c r="S15" i="10"/>
  <c r="P15" i="10"/>
  <c r="O15" i="10"/>
  <c r="S14" i="10"/>
  <c r="AA14" i="10" s="1"/>
  <c r="S13" i="10"/>
  <c r="AA13" i="10" s="1"/>
  <c r="P13" i="10"/>
  <c r="X13" i="10" s="1"/>
  <c r="O13" i="10"/>
  <c r="W13" i="10" s="1"/>
  <c r="S10" i="10"/>
  <c r="S9" i="10"/>
  <c r="P9" i="10"/>
  <c r="O9" i="10"/>
  <c r="S7" i="10"/>
  <c r="AA7" i="10" s="1"/>
  <c r="S8" i="10"/>
  <c r="AA8" i="10" s="1"/>
  <c r="P7" i="10"/>
  <c r="X7" i="10" s="1"/>
  <c r="O7" i="10"/>
  <c r="W7" i="10" s="1"/>
  <c r="AF20" i="16" l="1"/>
  <c r="L18" i="16" s="1"/>
  <c r="V27" i="16"/>
  <c r="AG41" i="16"/>
  <c r="T38" i="16" s="1"/>
  <c r="AG10" i="16"/>
  <c r="T8" i="16" s="1"/>
  <c r="N37" i="16"/>
  <c r="F37" i="16"/>
  <c r="X16" i="4"/>
  <c r="X17" i="4" s="1"/>
  <c r="P16" i="5"/>
  <c r="T16" i="5" s="1"/>
  <c r="X16" i="5" s="1"/>
  <c r="AB16" i="5" s="1"/>
  <c r="AB20" i="5" s="1"/>
  <c r="X39" i="4"/>
  <c r="X34" i="4"/>
  <c r="X35" i="4" s="1"/>
  <c r="X46" i="4"/>
  <c r="X47" i="4" s="1"/>
  <c r="X28" i="4"/>
  <c r="X29" i="4" s="1"/>
  <c r="X22" i="4"/>
  <c r="X23" i="4" s="1"/>
  <c r="N17" i="16" l="1"/>
  <c r="P20" i="5"/>
  <c r="N27" i="16"/>
  <c r="F27" i="16"/>
  <c r="F47" i="16"/>
  <c r="N47" i="16"/>
  <c r="T20" i="5"/>
  <c r="X20" i="5"/>
  <c r="V37" i="16"/>
  <c r="F28" i="5"/>
  <c r="V47" i="16" l="1"/>
  <c r="AH10" i="16"/>
  <c r="AC79" i="10"/>
  <c r="U49" i="10"/>
  <c r="AC49" i="10" s="1"/>
  <c r="U43" i="10"/>
  <c r="AC43" i="10" s="1"/>
  <c r="U37" i="10"/>
  <c r="AC37" i="10" s="1"/>
  <c r="U31" i="10"/>
  <c r="AC31" i="10" s="1"/>
  <c r="Z28" i="5"/>
  <c r="V28" i="5"/>
  <c r="R28" i="5"/>
  <c r="N28" i="5"/>
  <c r="J28" i="5"/>
  <c r="AB8" i="16" l="1"/>
  <c r="V17" i="16" s="1"/>
  <c r="F48" i="16"/>
  <c r="J4" i="4"/>
  <c r="U25" i="10" l="1"/>
  <c r="AC25" i="10" s="1"/>
  <c r="U19" i="10"/>
  <c r="AC19" i="10" s="1"/>
  <c r="U13" i="10"/>
  <c r="AC13" i="10" l="1"/>
  <c r="W147" i="10" s="1"/>
  <c r="W135" i="10" s="1"/>
  <c r="V48" i="16" s="1"/>
  <c r="O147" i="10"/>
  <c r="O135" i="10" s="1"/>
  <c r="N48" i="16" s="1"/>
</calcChain>
</file>

<file path=xl/comments1.xml><?xml version="1.0" encoding="utf-8"?>
<comments xmlns="http://schemas.openxmlformats.org/spreadsheetml/2006/main">
  <authors>
    <author>山崎 博之</author>
  </authors>
  <commentList>
    <comment ref="G4" authorId="0">
      <text>
        <r>
          <rPr>
            <b/>
            <sz val="9"/>
            <color indexed="10"/>
            <rFont val="ＭＳ Ｐゴシック"/>
            <family val="3"/>
            <charset val="128"/>
          </rPr>
          <t xml:space="preserve">
　上段に実需者名、下段に、
　中間事業者名をカッコ書き
　で記入すること。
　また、この事業を通じて、
　複数年契約（長期・安定的な
　契約）を、目指してください。
</t>
        </r>
      </text>
    </comment>
    <comment ref="A16" authorId="0">
      <text>
        <r>
          <rPr>
            <b/>
            <sz val="9"/>
            <color indexed="10"/>
            <rFont val="ＭＳ Ｐゴシック"/>
            <family val="3"/>
            <charset val="128"/>
          </rPr>
          <t xml:space="preserve">
　契約書等に基づき
　記載すること。
　なお、実需者により、
　契約期間が異なる場合、
　最も早い契約年月から、
　最も遅い契約年月まで
　を記載。
</t>
        </r>
      </text>
    </comment>
    <comment ref="A24" authorId="0">
      <text>
        <r>
          <rPr>
            <b/>
            <sz val="9"/>
            <color indexed="10"/>
            <rFont val="ＭＳ Ｐゴシック"/>
            <family val="3"/>
            <charset val="128"/>
          </rPr>
          <t xml:space="preserve">
 小数点第１位
 まで表示</t>
        </r>
        <r>
          <rPr>
            <b/>
            <sz val="9"/>
            <color indexed="81"/>
            <rFont val="ＭＳ Ｐゴシック"/>
            <family val="3"/>
            <charset val="128"/>
          </rPr>
          <t xml:space="preserve">
</t>
        </r>
      </text>
    </comment>
    <comment ref="B28" authorId="0">
      <text>
        <r>
          <rPr>
            <b/>
            <sz val="9"/>
            <color indexed="10"/>
            <rFont val="ＭＳ Ｐゴシック"/>
            <family val="3"/>
            <charset val="128"/>
          </rPr>
          <t>自動計算
※　事業対象面積以上
　であること。</t>
        </r>
      </text>
    </comment>
    <comment ref="A30" authorId="0">
      <text>
        <r>
          <rPr>
            <b/>
            <sz val="9"/>
            <color indexed="10"/>
            <rFont val="ＭＳ Ｐゴシック"/>
            <family val="3"/>
            <charset val="128"/>
          </rPr>
          <t xml:space="preserve">
　面積契約の場合は、契約数量と換算面積の欄に
　「―」を補記のうえ、　契約面積の欄に数値を記入。
　※　事業対象面積以上となること。
</t>
        </r>
      </text>
    </comment>
    <comment ref="B35" authorId="0">
      <text>
        <r>
          <rPr>
            <b/>
            <sz val="12"/>
            <color indexed="10"/>
            <rFont val="ＭＳ Ｐゴシック"/>
            <family val="3"/>
            <charset val="128"/>
          </rPr>
          <t>県平均</t>
        </r>
      </text>
    </comment>
    <comment ref="B40" authorId="0">
      <text>
        <r>
          <rPr>
            <b/>
            <sz val="9"/>
            <color indexed="10"/>
            <rFont val="ＭＳ Ｐゴシック"/>
            <family val="3"/>
            <charset val="128"/>
          </rPr>
          <t>契約面積の欄は、記載不要。　
また、面積契約の場合、
契約数量と換算面積の欄は、記載不要。</t>
        </r>
        <r>
          <rPr>
            <sz val="9"/>
            <color indexed="81"/>
            <rFont val="ＭＳ Ｐゴシック"/>
            <family val="3"/>
            <charset val="128"/>
          </rPr>
          <t xml:space="preserve">
</t>
        </r>
      </text>
    </comment>
    <comment ref="AA40" authorId="0">
      <text>
        <r>
          <rPr>
            <b/>
            <sz val="9"/>
            <color indexed="10"/>
            <rFont val="ＭＳ Ｐゴシック"/>
            <family val="3"/>
            <charset val="128"/>
          </rPr>
          <t xml:space="preserve">  契約面積の欄は、「―」を記入。
  また、面積契約の場合、
  契約数量と換算面積の欄は、
  「―」を記入。</t>
        </r>
      </text>
    </comment>
    <comment ref="K42" authorId="0">
      <text>
        <r>
          <rPr>
            <b/>
            <sz val="9"/>
            <color indexed="10"/>
            <rFont val="ＭＳ Ｐゴシック"/>
            <family val="3"/>
            <charset val="128"/>
          </rPr>
          <t xml:space="preserve">  公募要領や応募書等
  チェックシートに基づき、
  必要資料を添付すること。</t>
        </r>
      </text>
    </comment>
  </commentList>
</comments>
</file>

<file path=xl/comments2.xml><?xml version="1.0" encoding="utf-8"?>
<comments xmlns="http://schemas.openxmlformats.org/spreadsheetml/2006/main">
  <authors>
    <author>山崎 博之</author>
  </authors>
  <commentList>
    <comment ref="A2" authorId="0">
      <text>
        <r>
          <rPr>
            <b/>
            <sz val="9"/>
            <color indexed="10"/>
            <rFont val="ＭＳ Ｐゴシック"/>
            <family val="3"/>
            <charset val="128"/>
          </rPr>
          <t xml:space="preserve">  取組面積、換算面積、
  契約面積より、狭いこと。
（各面積は、事業対象面積を
 下回らない）</t>
        </r>
      </text>
    </comment>
    <comment ref="R2" authorId="0">
      <text>
        <r>
          <rPr>
            <b/>
            <sz val="9"/>
            <color indexed="10"/>
            <rFont val="ＭＳ Ｐゴシック"/>
            <family val="3"/>
            <charset val="128"/>
          </rPr>
          <t xml:space="preserve">  追加応募（●●年度採択）　や
  延べ面積（実面積×作付回数）　を明記</t>
        </r>
      </text>
    </comment>
    <comment ref="J4" authorId="0">
      <text>
        <r>
          <rPr>
            <b/>
            <sz val="9"/>
            <color indexed="10"/>
            <rFont val="ＭＳ Ｐゴシック"/>
            <family val="3"/>
            <charset val="128"/>
          </rPr>
          <t>自動計算</t>
        </r>
      </text>
    </comment>
    <comment ref="E7" authorId="0">
      <text>
        <r>
          <rPr>
            <b/>
            <sz val="9"/>
            <color indexed="10"/>
            <rFont val="ＭＳ Ｐゴシック"/>
            <family val="3"/>
            <charset val="128"/>
          </rPr>
          <t>採択年度から、３年間</t>
        </r>
      </text>
    </comment>
    <comment ref="T7" authorId="0">
      <text>
        <r>
          <rPr>
            <b/>
            <sz val="9"/>
            <color indexed="10"/>
            <rFont val="ＭＳ Ｐゴシック"/>
            <family val="3"/>
            <charset val="128"/>
          </rPr>
          <t xml:space="preserve">  採択年度から、３年間</t>
        </r>
      </text>
    </comment>
    <comment ref="W12" authorId="0">
      <text>
        <r>
          <rPr>
            <b/>
            <sz val="9"/>
            <color indexed="10"/>
            <rFont val="ＭＳ Ｐゴシック"/>
            <family val="3"/>
            <charset val="128"/>
          </rPr>
          <t xml:space="preserve">  ほ場での取組の
  開始以前に
  設定が済んでいること。</t>
        </r>
      </text>
    </comment>
    <comment ref="AC12" authorId="0">
      <text>
        <r>
          <rPr>
            <b/>
            <sz val="9"/>
            <color indexed="10"/>
            <rFont val="ＭＳ Ｐゴシック"/>
            <family val="3"/>
            <charset val="128"/>
          </rPr>
          <t>ほ場内容の
実面積と合致</t>
        </r>
      </text>
    </comment>
    <comment ref="W18" authorId="0">
      <text>
        <r>
          <rPr>
            <b/>
            <sz val="9"/>
            <color indexed="10"/>
            <rFont val="ＭＳ Ｐゴシック"/>
            <family val="3"/>
            <charset val="128"/>
          </rPr>
          <t xml:space="preserve">  「６　対象契約の計画」の
  契約期間に留意</t>
        </r>
      </text>
    </comment>
    <comment ref="AC18" authorId="0">
      <text>
        <r>
          <rPr>
            <b/>
            <sz val="9"/>
            <color indexed="10"/>
            <rFont val="ＭＳ Ｐゴシック"/>
            <family val="3"/>
            <charset val="128"/>
          </rPr>
          <t>ほ場内容の
実面積と合致</t>
        </r>
      </text>
    </comment>
    <comment ref="W24" authorId="0">
      <text>
        <r>
          <rPr>
            <b/>
            <sz val="9"/>
            <color indexed="10"/>
            <rFont val="ＭＳ Ｐゴシック"/>
            <family val="3"/>
            <charset val="128"/>
          </rPr>
          <t xml:space="preserve">  「６　対象契約の計画」の
  契約期間に留意</t>
        </r>
      </text>
    </comment>
    <comment ref="AC24" authorId="0">
      <text>
        <r>
          <rPr>
            <b/>
            <sz val="9"/>
            <color indexed="10"/>
            <rFont val="ＭＳ Ｐゴシック"/>
            <family val="3"/>
            <charset val="128"/>
          </rPr>
          <t>ほ場内容の
実面積と合致</t>
        </r>
      </text>
    </comment>
    <comment ref="W30" authorId="0">
      <text>
        <r>
          <rPr>
            <b/>
            <sz val="9"/>
            <color indexed="10"/>
            <rFont val="ＭＳ Ｐゴシック"/>
            <family val="3"/>
            <charset val="128"/>
          </rPr>
          <t xml:space="preserve">  「C　実需者ニ－ズに即した生産・出荷」の  
  取組期間との整合性に留意
</t>
        </r>
      </text>
    </comment>
    <comment ref="AC30" authorId="0">
      <text>
        <r>
          <rPr>
            <b/>
            <sz val="9"/>
            <color indexed="10"/>
            <rFont val="ＭＳ Ｐゴシック"/>
            <family val="3"/>
            <charset val="128"/>
          </rPr>
          <t>ほ場内容の
実面積と合致</t>
        </r>
      </text>
    </comment>
    <comment ref="W36" authorId="0">
      <text>
        <r>
          <rPr>
            <b/>
            <sz val="9"/>
            <color indexed="10"/>
            <rFont val="ＭＳ Ｐゴシック"/>
            <family val="3"/>
            <charset val="128"/>
          </rPr>
          <t xml:space="preserve">  「６　対象契約の計画」の
   契約期間に留意</t>
        </r>
      </text>
    </comment>
    <comment ref="AC36" authorId="0">
      <text>
        <r>
          <rPr>
            <b/>
            <sz val="9"/>
            <color indexed="10"/>
            <rFont val="ＭＳ Ｐゴシック"/>
            <family val="3"/>
            <charset val="128"/>
          </rPr>
          <t>ほ場内容の
実面積と合致</t>
        </r>
      </text>
    </comment>
    <comment ref="W42" authorId="0">
      <text>
        <r>
          <rPr>
            <b/>
            <sz val="9"/>
            <color indexed="10"/>
            <rFont val="ＭＳ Ｐゴシック"/>
            <family val="3"/>
            <charset val="128"/>
          </rPr>
          <t>「６　対象契約の計画」の
契約期間に留意</t>
        </r>
      </text>
    </comment>
    <comment ref="AC42" authorId="0">
      <text>
        <r>
          <rPr>
            <b/>
            <sz val="9"/>
            <color indexed="10"/>
            <rFont val="ＭＳ Ｐゴシック"/>
            <family val="3"/>
            <charset val="128"/>
          </rPr>
          <t>ほ場内容の
実面積と合致</t>
        </r>
      </text>
    </comment>
  </commentList>
</comments>
</file>

<file path=xl/comments3.xml><?xml version="1.0" encoding="utf-8"?>
<comments xmlns="http://schemas.openxmlformats.org/spreadsheetml/2006/main">
  <authors>
    <author>山崎 博之</author>
  </authors>
  <commentList>
    <comment ref="A1" authorId="0">
      <text>
        <r>
          <rPr>
            <b/>
            <sz val="9"/>
            <color indexed="10"/>
            <rFont val="ＭＳ Ｐゴシック"/>
            <family val="3"/>
            <charset val="128"/>
          </rPr>
          <t xml:space="preserve">  </t>
        </r>
        <r>
          <rPr>
            <b/>
            <sz val="11"/>
            <color indexed="10"/>
            <rFont val="ＭＳ Ｐゴシック"/>
            <family val="3"/>
            <charset val="128"/>
          </rPr>
          <t>※「ほ場内容」の 取組内容 と 時期 及び 面積の小計が、合致すること</t>
        </r>
      </text>
    </comment>
    <comment ref="A3" authorId="0">
      <text>
        <r>
          <rPr>
            <b/>
            <sz val="9"/>
            <color indexed="10"/>
            <rFont val="ＭＳ Ｐゴシック"/>
            <family val="3"/>
            <charset val="128"/>
          </rPr>
          <t xml:space="preserve">  該当事項がない
  欄には、「－」を記入</t>
        </r>
      </text>
    </comment>
    <comment ref="L8" authorId="0">
      <text>
        <r>
          <rPr>
            <b/>
            <sz val="9"/>
            <color indexed="10"/>
            <rFont val="ＭＳ Ｐゴシック"/>
            <family val="3"/>
            <charset val="128"/>
          </rPr>
          <t>　「ほ場内容」の数値と合致
　（小数第２位表示の合計）
※　個人ごとシートとリンク</t>
        </r>
      </text>
    </comment>
    <comment ref="T8" authorId="0">
      <text>
        <r>
          <rPr>
            <b/>
            <sz val="9"/>
            <color indexed="10"/>
            <rFont val="ＭＳ Ｐゴシック"/>
            <family val="3"/>
            <charset val="128"/>
          </rPr>
          <t>　「ほ場内容」の数値と合致
　（小数第２位表示の合計）
※　個人ごとシートとリンク　</t>
        </r>
      </text>
    </comment>
    <comment ref="AB8" authorId="0">
      <text>
        <r>
          <rPr>
            <b/>
            <sz val="9"/>
            <color indexed="10"/>
            <rFont val="ＭＳ Ｐゴシック"/>
            <family val="3"/>
            <charset val="128"/>
          </rPr>
          <t>「ほ場内容」の数値と合致
（小数第２位表示の合計）
※　個人ごとシートとリンク</t>
        </r>
      </text>
    </comment>
    <comment ref="L18" authorId="0">
      <text>
        <r>
          <rPr>
            <b/>
            <sz val="9"/>
            <color indexed="10"/>
            <rFont val="ＭＳ Ｐゴシック"/>
            <family val="3"/>
            <charset val="128"/>
          </rPr>
          <t>　「ほ場内容」の数値と合致
　（小数第２位表示の合計）
※　個人ごとシートとリンク</t>
        </r>
      </text>
    </comment>
    <comment ref="L28" authorId="0">
      <text>
        <r>
          <rPr>
            <b/>
            <sz val="9"/>
            <color indexed="10"/>
            <rFont val="ＭＳ Ｐゴシック"/>
            <family val="3"/>
            <charset val="128"/>
          </rPr>
          <t>　「ほ場内容」の数値と合致
　（小数第２位表示の合計）
※　個人ごとシートとリンク</t>
        </r>
      </text>
    </comment>
    <comment ref="L38" authorId="0">
      <text>
        <r>
          <rPr>
            <b/>
            <sz val="9"/>
            <color indexed="10"/>
            <rFont val="ＭＳ Ｐゴシック"/>
            <family val="3"/>
            <charset val="128"/>
          </rPr>
          <t>　「ほ場内容」の数値と合致
　（小数第２位表示の合計）
※　個人ごとシートとリンク</t>
        </r>
      </text>
    </comment>
    <comment ref="F48" authorId="0">
      <text>
        <r>
          <rPr>
            <b/>
            <sz val="9"/>
            <color indexed="10"/>
            <rFont val="ＭＳ Ｐゴシック"/>
            <family val="3"/>
            <charset val="128"/>
          </rPr>
          <t>　「ほ場内容」の数値と合致
　（小数点第２位を『切り捨て』）
　　　　　　　　　　・・・・・・・・
※　個人ごとシートとリンク</t>
        </r>
      </text>
    </comment>
  </commentList>
</comments>
</file>

<file path=xl/comments4.xml><?xml version="1.0" encoding="utf-8"?>
<comments xmlns="http://schemas.openxmlformats.org/spreadsheetml/2006/main">
  <authors>
    <author>山崎 博之</author>
  </authors>
  <commentList>
    <comment ref="E2" authorId="0">
      <text>
        <r>
          <rPr>
            <b/>
            <sz val="14"/>
            <color indexed="10"/>
            <rFont val="ＭＳ Ｐゴシック"/>
            <family val="3"/>
            <charset val="128"/>
          </rPr>
          <t xml:space="preserve">
　地番まで記載してください
 （＝ほ場の特定：ほ場確認資料
   との合致が必須）
  また、地力強化の取組ですので、
  同一ほ場で３年間、計画的に取組み、
  ５年間をかけて、ほ場を強化してください。</t>
        </r>
      </text>
    </comment>
    <comment ref="G2" authorId="0">
      <text>
        <r>
          <rPr>
            <b/>
            <sz val="14"/>
            <color indexed="10"/>
            <rFont val="ＭＳ Ｐゴシック"/>
            <family val="3"/>
            <charset val="128"/>
          </rPr>
          <t xml:space="preserve">  ほ場内容は、
  事業計画８の②
  作柄安定の取組の明細
 （＝各値の小計が、②との
  合致が必要）</t>
        </r>
      </text>
    </comment>
    <comment ref="A7" authorId="0">
      <text>
        <r>
          <rPr>
            <b/>
            <sz val="14"/>
            <color indexed="10"/>
            <rFont val="ＭＳ Ｐゴシック"/>
            <family val="3"/>
            <charset val="128"/>
          </rPr>
          <t>ほ場番号の
重複に留意</t>
        </r>
      </text>
    </comment>
    <comment ref="M7" authorId="0">
      <text>
        <r>
          <rPr>
            <b/>
            <sz val="14"/>
            <color indexed="10"/>
            <rFont val="ＭＳ Ｐゴシック"/>
            <family val="3"/>
            <charset val="128"/>
          </rPr>
          <t>小数点第３位を
四捨五入</t>
        </r>
      </text>
    </comment>
    <comment ref="O11" authorId="0">
      <text>
        <r>
          <rPr>
            <b/>
            <sz val="14"/>
            <color indexed="10"/>
            <rFont val="ＭＳ Ｐゴシック"/>
            <family val="3"/>
            <charset val="128"/>
          </rPr>
          <t>　不要欄は、斜線</t>
        </r>
      </text>
    </comment>
    <comment ref="AE67" authorId="0">
      <text>
        <r>
          <rPr>
            <b/>
            <sz val="14"/>
            <color indexed="10"/>
            <rFont val="ＭＳ Ｐゴシック"/>
            <family val="3"/>
            <charset val="128"/>
          </rPr>
          <t>輪作等で、期間中に、
ほ場が移動する場合。
ほ場及び取組の
推移が分かるように記載。
※実施状況報告書も同様
※　２年目、３年目の
　面積変動に留意</t>
        </r>
        <r>
          <rPr>
            <b/>
            <sz val="9"/>
            <color indexed="10"/>
            <rFont val="ＭＳ Ｐゴシック"/>
            <family val="3"/>
            <charset val="128"/>
          </rPr>
          <t xml:space="preserve">
</t>
        </r>
      </text>
    </comment>
    <comment ref="AE91" authorId="0">
      <text>
        <r>
          <rPr>
            <b/>
            <sz val="14"/>
            <color indexed="10"/>
            <rFont val="ＭＳ Ｐゴシック"/>
            <family val="3"/>
            <charset val="128"/>
          </rPr>
          <t>　
　輪作等で、期間中に、
　ほ場が移動する場合。
　ほ場及び取組の
　推移が分かるように記載。
　※実施状況報告書も同様
　　※　２年目、３年目の
　　　　面積変動に留意</t>
        </r>
      </text>
    </comment>
    <comment ref="M127" authorId="0">
      <text>
        <r>
          <rPr>
            <b/>
            <sz val="14"/>
            <color indexed="10"/>
            <rFont val="ＭＳ Ｐゴシック"/>
            <family val="3"/>
            <charset val="128"/>
          </rPr>
          <t xml:space="preserve">　
　上記第２位表示の面積の合計（取組別小計）
　※　取組ごとに、フィルターをかけて抽出のうえ、
　　各小計を出すこと。(自動集計されません)　
</t>
        </r>
      </text>
    </comment>
    <comment ref="M129" authorId="0">
      <text>
        <r>
          <rPr>
            <b/>
            <sz val="9"/>
            <color indexed="10"/>
            <rFont val="ＭＳ Ｐゴシック"/>
            <family val="3"/>
            <charset val="128"/>
          </rPr>
          <t>上記第２位表示の
面積の合計（小計）
※取組ごとに、フィルターを
　かけて抽出のうえ、
　各小計を出すこと。</t>
        </r>
      </text>
    </comment>
    <comment ref="M131" authorId="0">
      <text>
        <r>
          <rPr>
            <b/>
            <sz val="14"/>
            <color indexed="10"/>
            <rFont val="ＭＳ Ｐゴシック"/>
            <family val="3"/>
            <charset val="128"/>
          </rPr>
          <t>　空欄は、適宜、編集すること。</t>
        </r>
      </text>
    </comment>
    <comment ref="M133" authorId="0">
      <text>
        <r>
          <rPr>
            <b/>
            <sz val="9"/>
            <color indexed="10"/>
            <rFont val="ＭＳ Ｐゴシック"/>
            <family val="3"/>
            <charset val="128"/>
          </rPr>
          <t>上記第２位表示の
面積の合計（小計）
※取組ごとに、フィルターを
　かけて抽出のうえ、
　各小計を出すこと。</t>
        </r>
      </text>
    </comment>
    <comment ref="A135" authorId="0">
      <text>
        <r>
          <rPr>
            <b/>
            <sz val="16"/>
            <color indexed="10"/>
            <rFont val="ＭＳ Ｐゴシック"/>
            <family val="3"/>
            <charset val="128"/>
          </rPr>
          <t>事業対象面積以上の
取組が必要</t>
        </r>
      </text>
    </comment>
    <comment ref="W137" authorId="0">
      <text>
        <r>
          <rPr>
            <b/>
            <sz val="14"/>
            <color indexed="10"/>
            <rFont val="ＭＳ Ｐゴシック"/>
            <family val="3"/>
            <charset val="128"/>
          </rPr>
          <t>隣接地でない場合は、
１枚ごとに付番すること。</t>
        </r>
      </text>
    </comment>
    <comment ref="J139" authorId="0">
      <text>
        <r>
          <rPr>
            <b/>
            <sz val="14"/>
            <color indexed="10"/>
            <rFont val="ＭＳ Ｐゴシック"/>
            <family val="3"/>
            <charset val="128"/>
          </rPr>
          <t>・ほ場が特定できること。
・ほ場確認資料の地番との合致が必要。</t>
        </r>
      </text>
    </comment>
    <comment ref="J145" authorId="0">
      <text>
        <r>
          <rPr>
            <b/>
            <sz val="14"/>
            <color indexed="10"/>
            <rFont val="ＭＳ Ｐゴシック"/>
            <family val="3"/>
            <charset val="128"/>
          </rPr>
          <t>公募要領や応募書等チェックシートに基づき、
必要資料を添付すること。</t>
        </r>
      </text>
    </comment>
  </commentList>
</comments>
</file>

<file path=xl/sharedStrings.xml><?xml version="1.0" encoding="utf-8"?>
<sst xmlns="http://schemas.openxmlformats.org/spreadsheetml/2006/main" count="804" uniqueCount="226">
  <si>
    <t>年</t>
    <rPh sb="0" eb="1">
      <t>ネン</t>
    </rPh>
    <phoneticPr fontId="1"/>
  </si>
  <si>
    <t>月</t>
    <rPh sb="0" eb="1">
      <t>ツキ</t>
    </rPh>
    <phoneticPr fontId="1"/>
  </si>
  <si>
    <t>（注）</t>
    <rPh sb="1" eb="2">
      <t>チュウ</t>
    </rPh>
    <phoneticPr fontId="1"/>
  </si>
  <si>
    <t>備　考</t>
    <rPh sb="0" eb="1">
      <t>ソナエ</t>
    </rPh>
    <rPh sb="2" eb="3">
      <t>コウ</t>
    </rPh>
    <phoneticPr fontId="1"/>
  </si>
  <si>
    <t>現状</t>
    <rPh sb="0" eb="2">
      <t>ゲンジョウ</t>
    </rPh>
    <phoneticPr fontId="1"/>
  </si>
  <si>
    <t>ｔ</t>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</si>
  <si>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</si>
  <si>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</si>
  <si>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</si>
  <si>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</si>
  <si>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</si>
  <si>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契約期間</t>
    <rPh sb="0" eb="2">
      <t>ケイヤク</t>
    </rPh>
    <rPh sb="2" eb="4">
      <t>キカン</t>
    </rPh>
    <phoneticPr fontId="1"/>
  </si>
  <si>
    <t>契約面積
（ｈａ）</t>
    <rPh sb="0" eb="2">
      <t>ケイヤク</t>
    </rPh>
    <rPh sb="2" eb="4">
      <t>メンセキ</t>
    </rPh>
    <phoneticPr fontId="1"/>
  </si>
  <si>
    <t>単　　　収</t>
    <rPh sb="0" eb="1">
      <t>タン</t>
    </rPh>
    <rPh sb="4" eb="5">
      <t>オサム</t>
    </rPh>
    <phoneticPr fontId="1"/>
  </si>
  <si>
    <t>単収は、原則として、事業実施主体が所在する都道府県の平均的な単収又はこれに準ずる単収とする。</t>
    <rPh sb="0" eb="2">
      <t>タンシュウ</t>
    </rPh>
    <rPh sb="4" eb="6">
      <t>ゲンソク</t>
    </rPh>
    <rPh sb="10" eb="12">
      <t>ジギョウ</t>
    </rPh>
    <rPh sb="12" eb="14">
      <t>ジッシ</t>
    </rPh>
    <rPh sb="14" eb="16">
      <t>シュタイ</t>
    </rPh>
    <rPh sb="17" eb="19">
      <t>ショザイ</t>
    </rPh>
    <rPh sb="21" eb="25">
      <t>トドウフケン</t>
    </rPh>
    <rPh sb="26" eb="28">
      <t>ヘイキン</t>
    </rPh>
    <rPh sb="28" eb="29">
      <t>テキ</t>
    </rPh>
    <rPh sb="30" eb="32">
      <t>タンシュウ</t>
    </rPh>
    <rPh sb="32" eb="33">
      <t>マタ</t>
    </rPh>
    <rPh sb="37" eb="38">
      <t>ジュン</t>
    </rPh>
    <rPh sb="40" eb="42">
      <t>タンシュウ</t>
    </rPh>
    <phoneticPr fontId="1"/>
  </si>
  <si>
    <t>補助金所要額</t>
    <rPh sb="0" eb="3">
      <t>ホジョキン</t>
    </rPh>
    <rPh sb="3" eb="5">
      <t>ショヨウ</t>
    </rPh>
    <rPh sb="5" eb="6">
      <t>ガク</t>
    </rPh>
    <phoneticPr fontId="1"/>
  </si>
  <si>
    <t>事業対象面積</t>
    <rPh sb="0" eb="2">
      <t>ジギョウ</t>
    </rPh>
    <rPh sb="2" eb="4">
      <t>タイショウ</t>
    </rPh>
    <rPh sb="4" eb="6">
      <t>メンセキ</t>
    </rPh>
    <phoneticPr fontId="1"/>
  </si>
  <si>
    <t>（ｈａ）</t>
    <phoneticPr fontId="1"/>
  </si>
  <si>
    <t>単価</t>
    <rPh sb="0" eb="2">
      <t>タンカ</t>
    </rPh>
    <phoneticPr fontId="1"/>
  </si>
  <si>
    <t>（万円/10ａ）</t>
    <rPh sb="1" eb="3">
      <t>マンエン</t>
    </rPh>
    <phoneticPr fontId="1"/>
  </si>
  <si>
    <t>補助金</t>
    <rPh sb="0" eb="3">
      <t>ホジョキン</t>
    </rPh>
    <phoneticPr fontId="1"/>
  </si>
  <si>
    <t>（円）</t>
    <rPh sb="1" eb="2">
      <t>エン</t>
    </rPh>
    <phoneticPr fontId="1"/>
  </si>
  <si>
    <t>ha</t>
    <phoneticPr fontId="1"/>
  </si>
  <si>
    <t>円</t>
    <rPh sb="0" eb="1">
      <t>エン</t>
    </rPh>
    <phoneticPr fontId="1"/>
  </si>
  <si>
    <t>事業内容</t>
    <rPh sb="0" eb="2">
      <t>ジギョウ</t>
    </rPh>
    <rPh sb="2" eb="4">
      <t>ナイヨウ</t>
    </rPh>
    <phoneticPr fontId="1"/>
  </si>
  <si>
    <t>年度～平成</t>
    <rPh sb="0" eb="2">
      <t>ネンド</t>
    </rPh>
    <rPh sb="3" eb="5">
      <t>ヘイセイ</t>
    </rPh>
    <phoneticPr fontId="1"/>
  </si>
  <si>
    <t>年度）</t>
    <rPh sb="0" eb="2">
      <t>ネンド</t>
    </rPh>
    <phoneticPr fontId="1"/>
  </si>
  <si>
    <t>①生産・流通の構造改革の取組</t>
    <rPh sb="1" eb="3">
      <t>セイサン</t>
    </rPh>
    <rPh sb="4" eb="6">
      <t>リュウツウ</t>
    </rPh>
    <rPh sb="7" eb="9">
      <t>コウゾウ</t>
    </rPh>
    <rPh sb="9" eb="11">
      <t>カイカク</t>
    </rPh>
    <rPh sb="12" eb="14">
      <t>トリクミ</t>
    </rPh>
    <phoneticPr fontId="1"/>
  </si>
  <si>
    <t>対策項目</t>
    <rPh sb="0" eb="2">
      <t>タイサク</t>
    </rPh>
    <rPh sb="2" eb="4">
      <t>コウモク</t>
    </rPh>
    <phoneticPr fontId="1"/>
  </si>
  <si>
    <t>a</t>
    <phoneticPr fontId="1"/>
  </si>
  <si>
    <t>ｂ　</t>
    <phoneticPr fontId="1"/>
  </si>
  <si>
    <t>ｃ</t>
    <phoneticPr fontId="1"/>
  </si>
  <si>
    <t>ｄ</t>
    <phoneticPr fontId="1"/>
  </si>
  <si>
    <t>ｅ</t>
    <phoneticPr fontId="1"/>
  </si>
  <si>
    <t>ｆ</t>
    <phoneticPr fontId="1"/>
  </si>
  <si>
    <t>（注）</t>
    <rPh sb="1" eb="2">
      <t>チュウ</t>
    </rPh>
    <phoneticPr fontId="1"/>
  </si>
  <si>
    <t>１．</t>
    <phoneticPr fontId="1"/>
  </si>
  <si>
    <t>取組内容欄には、取組方法及び使用資材等を記載する。</t>
    <rPh sb="0" eb="2">
      <t>トリクミ</t>
    </rPh>
    <rPh sb="2" eb="4">
      <t>ナイヨウ</t>
    </rPh>
    <rPh sb="4" eb="5">
      <t>ラン</t>
    </rPh>
    <rPh sb="8" eb="10">
      <t>トリクミ</t>
    </rPh>
    <rPh sb="10" eb="12">
      <t>ホウホウ</t>
    </rPh>
    <rPh sb="12" eb="13">
      <t>オヨ</t>
    </rPh>
    <rPh sb="14" eb="16">
      <t>シヨウ</t>
    </rPh>
    <rPh sb="16" eb="18">
      <t>シザイ</t>
    </rPh>
    <rPh sb="18" eb="19">
      <t>トウ</t>
    </rPh>
    <rPh sb="20" eb="22">
      <t>キサイ</t>
    </rPh>
    <phoneticPr fontId="1"/>
  </si>
  <si>
    <t>２．</t>
    <phoneticPr fontId="1"/>
  </si>
  <si>
    <t>３．</t>
    <phoneticPr fontId="1"/>
  </si>
  <si>
    <t>４．</t>
    <phoneticPr fontId="1"/>
  </si>
  <si>
    <t>取組期間欄には、当該取組が行われる年月を記載する。</t>
    <rPh sb="0" eb="2">
      <t>トリクミ</t>
    </rPh>
    <rPh sb="2" eb="4">
      <t>キカン</t>
    </rPh>
    <rPh sb="4" eb="5">
      <t>ラン</t>
    </rPh>
    <rPh sb="8" eb="10">
      <t>トウガイ</t>
    </rPh>
    <rPh sb="10" eb="12">
      <t>トリクミ</t>
    </rPh>
    <rPh sb="13" eb="14">
      <t>オコナ</t>
    </rPh>
    <rPh sb="17" eb="19">
      <t>ネンゲツ</t>
    </rPh>
    <rPh sb="20" eb="22">
      <t>キサイ</t>
    </rPh>
    <phoneticPr fontId="1"/>
  </si>
  <si>
    <t>取組面積欄には、当該取組が行われる面積を記載する。</t>
    <rPh sb="0" eb="2">
      <t>トリクミ</t>
    </rPh>
    <rPh sb="2" eb="4">
      <t>メンセキ</t>
    </rPh>
    <rPh sb="4" eb="5">
      <t>ラン</t>
    </rPh>
    <rPh sb="8" eb="10">
      <t>トウガイ</t>
    </rPh>
    <rPh sb="10" eb="12">
      <t>トリクミ</t>
    </rPh>
    <rPh sb="13" eb="14">
      <t>オコナ</t>
    </rPh>
    <rPh sb="17" eb="19">
      <t>メンセキ</t>
    </rPh>
    <rPh sb="20" eb="22">
      <t>キサイ</t>
    </rPh>
    <phoneticPr fontId="1"/>
  </si>
  <si>
    <t>１つの対策項目において、複数の取組を行う場合は、取組内容ごとに記載する。</t>
    <rPh sb="3" eb="5">
      <t>タイサク</t>
    </rPh>
    <rPh sb="5" eb="7">
      <t>コウモク</t>
    </rPh>
    <rPh sb="12" eb="14">
      <t>フクスウ</t>
    </rPh>
    <rPh sb="15" eb="17">
      <t>トリクミ</t>
    </rPh>
    <rPh sb="18" eb="19">
      <t>オコナ</t>
    </rPh>
    <rPh sb="20" eb="22">
      <t>バアイ</t>
    </rPh>
    <rPh sb="24" eb="26">
      <t>トリクミ</t>
    </rPh>
    <rPh sb="26" eb="28">
      <t>ナイヨウ</t>
    </rPh>
    <rPh sb="31" eb="33">
      <t>キサイ</t>
    </rPh>
    <phoneticPr fontId="1"/>
  </si>
  <si>
    <t>取組内容</t>
    <rPh sb="0" eb="2">
      <t>トリクミ</t>
    </rPh>
    <rPh sb="2" eb="4">
      <t>ナイヨウ</t>
    </rPh>
    <phoneticPr fontId="1"/>
  </si>
  <si>
    <t>取組時期（年月）</t>
    <rPh sb="0" eb="2">
      <t>トリクミ</t>
    </rPh>
    <rPh sb="2" eb="4">
      <t>ジキ</t>
    </rPh>
    <rPh sb="5" eb="6">
      <t>ネン</t>
    </rPh>
    <rPh sb="6" eb="7">
      <t>ツキ</t>
    </rPh>
    <phoneticPr fontId="1"/>
  </si>
  <si>
    <t>取組面積（ha）</t>
    <rPh sb="0" eb="2">
      <t>トリクミ</t>
    </rPh>
    <rPh sb="2" eb="4">
      <t>メンセキ</t>
    </rPh>
    <phoneticPr fontId="1"/>
  </si>
  <si>
    <t>②作柄安定のための取組</t>
    <rPh sb="1" eb="3">
      <t>サクガラ</t>
    </rPh>
    <rPh sb="3" eb="5">
      <t>アンテイ</t>
    </rPh>
    <rPh sb="9" eb="11">
      <t>トリクミ</t>
    </rPh>
    <phoneticPr fontId="1"/>
  </si>
  <si>
    <t>小計</t>
    <rPh sb="0" eb="2">
      <t>ショウケイ</t>
    </rPh>
    <phoneticPr fontId="1"/>
  </si>
  <si>
    <t>b</t>
    <phoneticPr fontId="1"/>
  </si>
  <si>
    <t>取組面積
（実面積）</t>
    <rPh sb="0" eb="2">
      <t>トリクミ</t>
    </rPh>
    <rPh sb="2" eb="4">
      <t>メンセキ</t>
    </rPh>
    <rPh sb="6" eb="7">
      <t>ジツ</t>
    </rPh>
    <rPh sb="7" eb="9">
      <t>メンセキ</t>
    </rPh>
    <phoneticPr fontId="1"/>
  </si>
  <si>
    <t>c</t>
    <phoneticPr fontId="1"/>
  </si>
  <si>
    <t>d</t>
    <phoneticPr fontId="1"/>
  </si>
  <si>
    <t>５．</t>
    <phoneticPr fontId="1"/>
  </si>
  <si>
    <t>取組面積（実面積）欄は、小数点第２位を切り捨て、ha単位で記載する。</t>
    <rPh sb="0" eb="2">
      <t>トリクミ</t>
    </rPh>
    <rPh sb="2" eb="4">
      <t>メンセキ</t>
    </rPh>
    <rPh sb="5" eb="6">
      <t>ジツ</t>
    </rPh>
    <rPh sb="6" eb="8">
      <t>メンセキ</t>
    </rPh>
    <rPh sb="9" eb="10">
      <t>ラン</t>
    </rPh>
    <rPh sb="12" eb="15">
      <t>ショウスウテン</t>
    </rPh>
    <rPh sb="15" eb="16">
      <t>ダイ</t>
    </rPh>
    <rPh sb="17" eb="18">
      <t>イ</t>
    </rPh>
    <rPh sb="19" eb="20">
      <t>キ</t>
    </rPh>
    <rPh sb="21" eb="22">
      <t>ス</t>
    </rPh>
    <rPh sb="26" eb="28">
      <t>タンイ</t>
    </rPh>
    <rPh sb="29" eb="31">
      <t>キサイ</t>
    </rPh>
    <phoneticPr fontId="1"/>
  </si>
  <si>
    <t>作柄安定のための取組</t>
    <rPh sb="0" eb="2">
      <t>サクガラ</t>
    </rPh>
    <rPh sb="2" eb="4">
      <t>アンテイ</t>
    </rPh>
    <rPh sb="8" eb="10">
      <t>トリクミ</t>
    </rPh>
    <phoneticPr fontId="1"/>
  </si>
  <si>
    <t>対象ほ場の
所在地</t>
    <rPh sb="0" eb="2">
      <t>タイショウ</t>
    </rPh>
    <rPh sb="3" eb="4">
      <t>ジョウ</t>
    </rPh>
    <rPh sb="6" eb="9">
      <t>ショザイチ</t>
    </rPh>
    <phoneticPr fontId="1"/>
  </si>
  <si>
    <t>また、記載欄が不足する場合は、様式に記載欄を追加して記載する又は、別紙において一覧表を作成し添付することも可能とする。</t>
    <rPh sb="3" eb="5">
      <t>キサイ</t>
    </rPh>
    <rPh sb="5" eb="6">
      <t>ラン</t>
    </rPh>
    <rPh sb="7" eb="9">
      <t>フソク</t>
    </rPh>
    <rPh sb="11" eb="13">
      <t>バアイ</t>
    </rPh>
    <rPh sb="15" eb="17">
      <t>ヨウシキ</t>
    </rPh>
    <rPh sb="18" eb="20">
      <t>キサイ</t>
    </rPh>
    <rPh sb="20" eb="21">
      <t>ラン</t>
    </rPh>
    <rPh sb="22" eb="24">
      <t>ツイカ</t>
    </rPh>
    <rPh sb="26" eb="28">
      <t>キサイ</t>
    </rPh>
    <rPh sb="30" eb="31">
      <t>マタ</t>
    </rPh>
    <rPh sb="33" eb="35">
      <t>ベッシ</t>
    </rPh>
    <rPh sb="39" eb="41">
      <t>イチラン</t>
    </rPh>
    <rPh sb="41" eb="42">
      <t>ヒョウ</t>
    </rPh>
    <rPh sb="43" eb="45">
      <t>サクセイ</t>
    </rPh>
    <rPh sb="46" eb="48">
      <t>テンプ</t>
    </rPh>
    <rPh sb="53" eb="55">
      <t>カノウ</t>
    </rPh>
    <phoneticPr fontId="1"/>
  </si>
  <si>
    <t>対象ほ場の所在地欄には、番地まで記載する。</t>
    <rPh sb="0" eb="2">
      <t>タイショウ</t>
    </rPh>
    <rPh sb="3" eb="4">
      <t>ジョウ</t>
    </rPh>
    <rPh sb="5" eb="8">
      <t>ショザイチ</t>
    </rPh>
    <rPh sb="8" eb="9">
      <t>ラン</t>
    </rPh>
    <rPh sb="12" eb="14">
      <t>バンチ</t>
    </rPh>
    <rPh sb="16" eb="18">
      <t>キサイ</t>
    </rPh>
    <phoneticPr fontId="1"/>
  </si>
  <si>
    <t>取組時期欄には、当該取組が行われる年月を記載する。</t>
    <rPh sb="0" eb="2">
      <t>トリクミ</t>
    </rPh>
    <rPh sb="2" eb="4">
      <t>ジキ</t>
    </rPh>
    <rPh sb="4" eb="5">
      <t>ラン</t>
    </rPh>
    <rPh sb="8" eb="10">
      <t>トウガイ</t>
    </rPh>
    <rPh sb="10" eb="12">
      <t>トリクミ</t>
    </rPh>
    <rPh sb="13" eb="14">
      <t>オコナ</t>
    </rPh>
    <rPh sb="17" eb="18">
      <t>ネン</t>
    </rPh>
    <rPh sb="18" eb="19">
      <t>ツキ</t>
    </rPh>
    <rPh sb="20" eb="22">
      <t>キサイ</t>
    </rPh>
    <phoneticPr fontId="1"/>
  </si>
  <si>
    <t>取組面積欄には、当該取組が行われる面積（小数点第３位を四捨五入し、ha単位で記載する。）を記載する。</t>
    <rPh sb="0" eb="2">
      <t>トリクミ</t>
    </rPh>
    <rPh sb="2" eb="4">
      <t>メンセキ</t>
    </rPh>
    <rPh sb="4" eb="5">
      <t>ラン</t>
    </rPh>
    <rPh sb="8" eb="10">
      <t>トウガイ</t>
    </rPh>
    <rPh sb="10" eb="12">
      <t>トリクミ</t>
    </rPh>
    <rPh sb="13" eb="14">
      <t>オコナ</t>
    </rPh>
    <rPh sb="17" eb="19">
      <t>メンセキ</t>
    </rPh>
    <rPh sb="20" eb="23">
      <t>ショウスウテン</t>
    </rPh>
    <rPh sb="23" eb="24">
      <t>ダイ</t>
    </rPh>
    <rPh sb="25" eb="26">
      <t>イ</t>
    </rPh>
    <rPh sb="27" eb="31">
      <t>シシャゴニュウ</t>
    </rPh>
    <rPh sb="35" eb="37">
      <t>タンイ</t>
    </rPh>
    <rPh sb="38" eb="40">
      <t>キサイ</t>
    </rPh>
    <rPh sb="45" eb="47">
      <t>キサイ</t>
    </rPh>
    <phoneticPr fontId="1"/>
  </si>
  <si>
    <t>取組面積（実面積）欄には、小数点第２位を切り捨て、ha単位で記載する。</t>
    <rPh sb="0" eb="2">
      <t>トリクミ</t>
    </rPh>
    <rPh sb="2" eb="4">
      <t>メンセキ</t>
    </rPh>
    <rPh sb="5" eb="6">
      <t>ジツ</t>
    </rPh>
    <rPh sb="6" eb="8">
      <t>メンセキ</t>
    </rPh>
    <rPh sb="9" eb="10">
      <t>ラン</t>
    </rPh>
    <rPh sb="13" eb="16">
      <t>ショウスウテン</t>
    </rPh>
    <rPh sb="16" eb="17">
      <t>ダイ</t>
    </rPh>
    <rPh sb="18" eb="19">
      <t>イ</t>
    </rPh>
    <rPh sb="20" eb="21">
      <t>キ</t>
    </rPh>
    <rPh sb="22" eb="23">
      <t>ス</t>
    </rPh>
    <rPh sb="27" eb="29">
      <t>タンイ</t>
    </rPh>
    <rPh sb="30" eb="32">
      <t>キサイ</t>
    </rPh>
    <phoneticPr fontId="1"/>
  </si>
  <si>
    <t>7.</t>
  </si>
  <si>
    <t>期間中に１つのほ場で対象品目を複数回作付けする場合には、ほ場の実面積を記載する。</t>
    <rPh sb="0" eb="2">
      <t>キカン</t>
    </rPh>
    <rPh sb="2" eb="3">
      <t>チュウ</t>
    </rPh>
    <rPh sb="8" eb="9">
      <t>ジョウ</t>
    </rPh>
    <rPh sb="10" eb="12">
      <t>タイショウ</t>
    </rPh>
    <rPh sb="12" eb="14">
      <t>ヒンモク</t>
    </rPh>
    <rPh sb="15" eb="17">
      <t>フクスウ</t>
    </rPh>
    <rPh sb="17" eb="18">
      <t>カイ</t>
    </rPh>
    <rPh sb="18" eb="20">
      <t>サクツ</t>
    </rPh>
    <rPh sb="23" eb="25">
      <t>バアイ</t>
    </rPh>
    <rPh sb="29" eb="30">
      <t>ジョウ</t>
    </rPh>
    <rPh sb="31" eb="32">
      <t>ジツ</t>
    </rPh>
    <rPh sb="32" eb="34">
      <t>メンセキ</t>
    </rPh>
    <rPh sb="35" eb="37">
      <t>キサイ</t>
    </rPh>
    <phoneticPr fontId="1"/>
  </si>
  <si>
    <t>1.</t>
    <phoneticPr fontId="1"/>
  </si>
  <si>
    <t>2.</t>
    <phoneticPr fontId="1"/>
  </si>
  <si>
    <t>3.</t>
    <phoneticPr fontId="1"/>
  </si>
  <si>
    <t>4.</t>
    <phoneticPr fontId="1"/>
  </si>
  <si>
    <t>5.</t>
    <phoneticPr fontId="1"/>
  </si>
  <si>
    <t>6.</t>
    <phoneticPr fontId="1"/>
  </si>
  <si>
    <t>―</t>
    <phoneticPr fontId="1"/>
  </si>
  <si>
    <t>ｈａ</t>
    <phoneticPr fontId="1"/>
  </si>
  <si>
    <t>ｋｇ/10ａ</t>
    <phoneticPr fontId="1"/>
  </si>
  <si>
    <t>１．</t>
    <phoneticPr fontId="1"/>
  </si>
  <si>
    <t>２．</t>
    <phoneticPr fontId="1"/>
  </si>
  <si>
    <t>３．</t>
    <phoneticPr fontId="1"/>
  </si>
  <si>
    <t>４．</t>
    <phoneticPr fontId="1"/>
  </si>
  <si>
    <t>小
計</t>
    <rPh sb="0" eb="1">
      <t>コ</t>
    </rPh>
    <rPh sb="3" eb="4">
      <t>ケイ</t>
    </rPh>
    <phoneticPr fontId="1"/>
  </si>
  <si>
    <t>２　　年目</t>
    <rPh sb="3" eb="5">
      <t>ネンメ</t>
    </rPh>
    <phoneticPr fontId="1"/>
  </si>
  <si>
    <t>１　　年目</t>
    <rPh sb="3" eb="5">
      <t>ネンメ</t>
    </rPh>
    <phoneticPr fontId="1"/>
  </si>
  <si>
    <t>３　　年目</t>
    <rPh sb="3" eb="4">
      <t>ネン</t>
    </rPh>
    <rPh sb="4" eb="5">
      <t>メ</t>
    </rPh>
    <phoneticPr fontId="1"/>
  </si>
  <si>
    <t>事業参加
農家名</t>
    <rPh sb="0" eb="2">
      <t>ジギョウ</t>
    </rPh>
    <rPh sb="2" eb="4">
      <t>サンカ</t>
    </rPh>
    <rPh sb="5" eb="7">
      <t>ノウカ</t>
    </rPh>
    <rPh sb="7" eb="8">
      <t>メイ</t>
    </rPh>
    <phoneticPr fontId="1"/>
  </si>
  <si>
    <t>取組時期
（年月）</t>
    <rPh sb="0" eb="2">
      <t>トリクミ</t>
    </rPh>
    <phoneticPr fontId="1"/>
  </si>
  <si>
    <t>記
号</t>
    <rPh sb="0" eb="1">
      <t>キ</t>
    </rPh>
    <rPh sb="2" eb="3">
      <t>ゴウ</t>
    </rPh>
    <phoneticPr fontId="1"/>
  </si>
  <si>
    <t>―</t>
    <phoneticPr fontId="1"/>
  </si>
  <si>
    <t>６　対象契約の計画</t>
    <rPh sb="2" eb="4">
      <t>タイショウ</t>
    </rPh>
    <rPh sb="4" eb="6">
      <t>ケイヤク</t>
    </rPh>
    <rPh sb="7" eb="9">
      <t>ケイカク</t>
    </rPh>
    <phoneticPr fontId="1"/>
  </si>
  <si>
    <t>契約数量（ｔ）</t>
    <rPh sb="0" eb="2">
      <t>ケイヤク</t>
    </rPh>
    <rPh sb="2" eb="4">
      <t>スウリョウ</t>
    </rPh>
    <phoneticPr fontId="1"/>
  </si>
  <si>
    <t>換算面積（ｈａ）</t>
    <rPh sb="0" eb="2">
      <t>カンザン</t>
    </rPh>
    <rPh sb="2" eb="4">
      <t>メンセキ</t>
    </rPh>
    <phoneticPr fontId="1"/>
  </si>
  <si>
    <t>―</t>
    <phoneticPr fontId="1"/>
  </si>
  <si>
    <t>1．　</t>
    <phoneticPr fontId="1"/>
  </si>
  <si>
    <t>２．　</t>
    <phoneticPr fontId="1"/>
  </si>
  <si>
    <t>３．　</t>
    <phoneticPr fontId="1"/>
  </si>
  <si>
    <t>a</t>
    <phoneticPr fontId="1"/>
  </si>
  <si>
    <t>実需者等との
一定期間の
事前契約の
締結</t>
    <phoneticPr fontId="1"/>
  </si>
  <si>
    <t>１　年目</t>
    <rPh sb="2" eb="4">
      <t>ネンメ</t>
    </rPh>
    <phoneticPr fontId="1"/>
  </si>
  <si>
    <t>２　年目</t>
    <rPh sb="2" eb="4">
      <t>ネンメ</t>
    </rPh>
    <phoneticPr fontId="1"/>
  </si>
  <si>
    <t>３　年目</t>
    <rPh sb="2" eb="4">
      <t>ネンメ</t>
    </rPh>
    <phoneticPr fontId="1"/>
  </si>
  <si>
    <t>取組
時期
（年月）</t>
    <rPh sb="0" eb="2">
      <t>トリクミ</t>
    </rPh>
    <rPh sb="3" eb="5">
      <t>ジキ</t>
    </rPh>
    <rPh sb="7" eb="9">
      <t>ネンゲツ</t>
    </rPh>
    <phoneticPr fontId="1"/>
  </si>
  <si>
    <t>取組
面積
（ha）</t>
    <rPh sb="0" eb="2">
      <t>トリクミ</t>
    </rPh>
    <rPh sb="3" eb="5">
      <t>メンセキ</t>
    </rPh>
    <phoneticPr fontId="1"/>
  </si>
  <si>
    <t>小数点第２位
切り捨て前の
実面積</t>
    <rPh sb="0" eb="2">
      <t>ショウスウ</t>
    </rPh>
    <rPh sb="2" eb="3">
      <t>テン</t>
    </rPh>
    <rPh sb="3" eb="4">
      <t>ダイ</t>
    </rPh>
    <rPh sb="5" eb="6">
      <t>イ</t>
    </rPh>
    <rPh sb="7" eb="8">
      <t>キ</t>
    </rPh>
    <rPh sb="9" eb="10">
      <t>ス</t>
    </rPh>
    <rPh sb="11" eb="12">
      <t>マエ</t>
    </rPh>
    <rPh sb="14" eb="15">
      <t>ジツ</t>
    </rPh>
    <rPh sb="15" eb="17">
      <t>メンセキ</t>
    </rPh>
    <phoneticPr fontId="1"/>
  </si>
  <si>
    <r>
      <rPr>
        <sz val="9"/>
        <color theme="1"/>
        <rFont val="ＭＳ Ｐゴシック"/>
        <family val="3"/>
        <charset val="128"/>
        <scheme val="minor"/>
      </rPr>
      <t>取組面積</t>
    </r>
    <r>
      <rPr>
        <sz val="10"/>
        <color theme="1"/>
        <rFont val="ＭＳ Ｐゴシック"/>
        <family val="3"/>
        <charset val="128"/>
        <scheme val="minor"/>
      </rPr>
      <t xml:space="preserve">
（ha)</t>
    </r>
    <rPh sb="0" eb="2">
      <t>トリクミ</t>
    </rPh>
    <rPh sb="2" eb="4">
      <t>メンセキ</t>
    </rPh>
    <phoneticPr fontId="1"/>
  </si>
  <si>
    <t xml:space="preserve"> 取組期間（平成</t>
    <rPh sb="1" eb="3">
      <t>トリクミ</t>
    </rPh>
    <rPh sb="3" eb="5">
      <t>キカン</t>
    </rPh>
    <rPh sb="6" eb="8">
      <t>ヘイセイ</t>
    </rPh>
    <phoneticPr fontId="1"/>
  </si>
  <si>
    <t>加工・業務用
ほ場の設定</t>
    <phoneticPr fontId="1"/>
  </si>
  <si>
    <t>実需者ニーズ
に即した
生産・出荷</t>
    <rPh sb="0" eb="2">
      <t>ジツジュ</t>
    </rPh>
    <rPh sb="2" eb="3">
      <t>シャ</t>
    </rPh>
    <rPh sb="9" eb="10">
      <t>ソク</t>
    </rPh>
    <rPh sb="14" eb="16">
      <t>セイサン</t>
    </rPh>
    <rPh sb="17" eb="19">
      <t>シュッカ</t>
    </rPh>
    <phoneticPr fontId="1"/>
  </si>
  <si>
    <t>生産コストの
低減</t>
    <rPh sb="0" eb="2">
      <t>セイサン</t>
    </rPh>
    <rPh sb="8" eb="10">
      <t>テイゲン</t>
    </rPh>
    <phoneticPr fontId="1"/>
  </si>
  <si>
    <t>流通コストの
低減</t>
    <rPh sb="0" eb="2">
      <t>リュウツウ</t>
    </rPh>
    <rPh sb="8" eb="10">
      <t>テイゲン</t>
    </rPh>
    <phoneticPr fontId="1"/>
  </si>
  <si>
    <t>トレーサビリティ
システム等の
導入</t>
    <rPh sb="14" eb="15">
      <t>トウ</t>
    </rPh>
    <rPh sb="18" eb="20">
      <t>ドウニュウ</t>
    </rPh>
    <phoneticPr fontId="1"/>
  </si>
  <si>
    <t>土層改良
      ・
排水対策</t>
    <rPh sb="0" eb="2">
      <t>ドソウ</t>
    </rPh>
    <rPh sb="2" eb="4">
      <t>カイリョウ</t>
    </rPh>
    <rPh sb="15" eb="17">
      <t>ハイスイ</t>
    </rPh>
    <rPh sb="17" eb="19">
      <t>タイサク</t>
    </rPh>
    <phoneticPr fontId="1"/>
  </si>
  <si>
    <r>
      <rPr>
        <sz val="9"/>
        <color theme="1"/>
        <rFont val="ＭＳ Ｐゴシック"/>
        <family val="3"/>
        <charset val="128"/>
        <scheme val="minor"/>
      </rPr>
      <t xml:space="preserve">病害虫防除
</t>
    </r>
    <r>
      <rPr>
        <sz val="10"/>
        <color theme="1"/>
        <rFont val="ＭＳ Ｐゴシック"/>
        <family val="3"/>
        <charset val="128"/>
        <scheme val="minor"/>
      </rPr>
      <t>・連作障害
回避対策</t>
    </r>
    <rPh sb="0" eb="3">
      <t>ビョウガイチュウ</t>
    </rPh>
    <rPh sb="3" eb="5">
      <t>ボウジョ</t>
    </rPh>
    <rPh sb="8" eb="10">
      <t>レンサク</t>
    </rPh>
    <rPh sb="10" eb="12">
      <t>ショウガイ</t>
    </rPh>
    <rPh sb="14" eb="16">
      <t>カイヒ</t>
    </rPh>
    <rPh sb="16" eb="18">
      <t>タイサク</t>
    </rPh>
    <phoneticPr fontId="1"/>
  </si>
  <si>
    <t>地温安定・
保水・風害
対策</t>
    <rPh sb="0" eb="2">
      <t>チオン</t>
    </rPh>
    <rPh sb="2" eb="4">
      <t>アンテイ</t>
    </rPh>
    <rPh sb="7" eb="9">
      <t>ホスイ</t>
    </rPh>
    <rPh sb="10" eb="12">
      <t>フウガイ</t>
    </rPh>
    <rPh sb="14" eb="16">
      <t>タイサク</t>
    </rPh>
    <phoneticPr fontId="1"/>
  </si>
  <si>
    <t>土壌改良
資材施用</t>
    <rPh sb="0" eb="2">
      <t>ドジョウ</t>
    </rPh>
    <rPh sb="2" eb="4">
      <t>カイリョウ</t>
    </rPh>
    <rPh sb="7" eb="9">
      <t>シザイ</t>
    </rPh>
    <rPh sb="9" eb="11">
      <t>セヨウ</t>
    </rPh>
    <phoneticPr fontId="1"/>
  </si>
  <si>
    <t>～</t>
  </si>
  <si>
    <t>平成</t>
    <rPh sb="0" eb="2">
      <t>ヘイセイ</t>
    </rPh>
    <phoneticPr fontId="1"/>
  </si>
  <si>
    <t>年</t>
    <rPh sb="0" eb="1">
      <t>ネン</t>
    </rPh>
    <phoneticPr fontId="1"/>
  </si>
  <si>
    <t>～</t>
    <phoneticPr fontId="1"/>
  </si>
  <si>
    <t>月</t>
    <rPh sb="0" eb="1">
      <t>ツキ</t>
    </rPh>
    <phoneticPr fontId="1"/>
  </si>
  <si>
    <t>平成</t>
    <rPh sb="0" eb="2">
      <t>ヘイセイ</t>
    </rPh>
    <phoneticPr fontId="1"/>
  </si>
  <si>
    <t>１年目の
面積入力欄
（㎡）
※１年目の面積にリンク</t>
    <rPh sb="1" eb="3">
      <t>ネンメ</t>
    </rPh>
    <rPh sb="5" eb="7">
      <t>メンセキ</t>
    </rPh>
    <rPh sb="7" eb="9">
      <t>ニュウリョク</t>
    </rPh>
    <rPh sb="9" eb="10">
      <t>ラン</t>
    </rPh>
    <rPh sb="17" eb="19">
      <t>ネンメ</t>
    </rPh>
    <rPh sb="20" eb="22">
      <t>メンセキ</t>
    </rPh>
    <phoneticPr fontId="1"/>
  </si>
  <si>
    <t>1年目</t>
    <rPh sb="1" eb="3">
      <t>ネンメ</t>
    </rPh>
    <phoneticPr fontId="1"/>
  </si>
  <si>
    <t>2年目</t>
    <rPh sb="1" eb="3">
      <t>ネンメ</t>
    </rPh>
    <phoneticPr fontId="1"/>
  </si>
  <si>
    <t>3年目</t>
    <rPh sb="1" eb="3">
      <t>ネンメ</t>
    </rPh>
    <phoneticPr fontId="1"/>
  </si>
  <si>
    <t>平成</t>
    <rPh sb="0" eb="2">
      <t>ヘイセイ</t>
    </rPh>
    <phoneticPr fontId="1"/>
  </si>
  <si>
    <t>年</t>
    <rPh sb="0" eb="1">
      <t>ネン</t>
    </rPh>
    <phoneticPr fontId="1"/>
  </si>
  <si>
    <t>年度）</t>
    <rPh sb="0" eb="2">
      <t>ネンド</t>
    </rPh>
    <phoneticPr fontId="1"/>
  </si>
  <si>
    <t>　（平成</t>
    <rPh sb="2" eb="4">
      <t>ヘイセイ</t>
    </rPh>
    <phoneticPr fontId="1"/>
  </si>
  <si>
    <t>４.</t>
    <phoneticPr fontId="1"/>
  </si>
  <si>
    <r>
      <t>　　　　契約者名
 　</t>
    </r>
    <r>
      <rPr>
        <sz val="10"/>
        <color theme="1"/>
        <rFont val="ＭＳ Ｐゴシック"/>
        <family val="3"/>
        <charset val="128"/>
        <scheme val="minor"/>
      </rPr>
      <t>（実需者名、
　　　　　中間事業者名）</t>
    </r>
    <rPh sb="4" eb="6">
      <t>ケイヤク</t>
    </rPh>
    <rPh sb="6" eb="7">
      <t>シャ</t>
    </rPh>
    <rPh sb="7" eb="8">
      <t>メイ</t>
    </rPh>
    <rPh sb="12" eb="14">
      <t>ジツジュ</t>
    </rPh>
    <rPh sb="14" eb="15">
      <t>シャ</t>
    </rPh>
    <rPh sb="15" eb="16">
      <t>メイ</t>
    </rPh>
    <rPh sb="23" eb="25">
      <t>チュウカン</t>
    </rPh>
    <rPh sb="25" eb="28">
      <t>ジギョウシャ</t>
    </rPh>
    <rPh sb="28" eb="29">
      <t>メイ</t>
    </rPh>
    <phoneticPr fontId="1"/>
  </si>
  <si>
    <t>月</t>
    <rPh sb="0" eb="1">
      <t>ツキ</t>
    </rPh>
    <phoneticPr fontId="1"/>
  </si>
  <si>
    <t>備　　　　　　　　　　考</t>
    <rPh sb="0" eb="1">
      <t>ソナエ</t>
    </rPh>
    <rPh sb="11" eb="12">
      <t>コウ</t>
    </rPh>
    <phoneticPr fontId="1"/>
  </si>
  <si>
    <t>※適宜、編集すること。</t>
    <rPh sb="1" eb="3">
      <t>テキギ</t>
    </rPh>
    <rPh sb="4" eb="6">
      <t>ヘンシュウ</t>
    </rPh>
    <phoneticPr fontId="1"/>
  </si>
  <si>
    <t>１年目の
面積入力欄
（ha）
※１年目の面積にリンク</t>
    <rPh sb="1" eb="3">
      <t>ネンメ</t>
    </rPh>
    <rPh sb="5" eb="7">
      <t>メンセキ</t>
    </rPh>
    <rPh sb="7" eb="9">
      <t>ニュウリョク</t>
    </rPh>
    <rPh sb="9" eb="10">
      <t>ラン</t>
    </rPh>
    <rPh sb="18" eb="20">
      <t>ネンメ</t>
    </rPh>
    <rPh sb="21" eb="23">
      <t>メンセキ</t>
    </rPh>
    <phoneticPr fontId="1"/>
  </si>
  <si>
    <t>：　入力セル</t>
    <rPh sb="2" eb="4">
      <t>ニュウリョク</t>
    </rPh>
    <phoneticPr fontId="1"/>
  </si>
  <si>
    <t>ha</t>
    <phoneticPr fontId="1"/>
  </si>
  <si>
    <t>―</t>
    <phoneticPr fontId="1"/>
  </si>
  <si>
    <t>数量契約の場合、換算面積（小数点第２位を切り捨て、ｈａ単位で記載する。）は、契約面積から、単収で除して記載する。</t>
    <rPh sb="0" eb="2">
      <t>スウリョウ</t>
    </rPh>
    <rPh sb="2" eb="4">
      <t>ケイヤク</t>
    </rPh>
    <rPh sb="5" eb="7">
      <t>バアイ</t>
    </rPh>
    <rPh sb="8" eb="10">
      <t>カンザン</t>
    </rPh>
    <rPh sb="10" eb="12">
      <t>メンセキ</t>
    </rPh>
    <rPh sb="13" eb="16">
      <t>ショウスウテン</t>
    </rPh>
    <rPh sb="16" eb="17">
      <t>ダイ</t>
    </rPh>
    <rPh sb="18" eb="19">
      <t>イ</t>
    </rPh>
    <rPh sb="20" eb="21">
      <t>キ</t>
    </rPh>
    <rPh sb="22" eb="23">
      <t>ス</t>
    </rPh>
    <rPh sb="27" eb="29">
      <t>タンイ</t>
    </rPh>
    <rPh sb="30" eb="32">
      <t>キサイ</t>
    </rPh>
    <rPh sb="38" eb="40">
      <t>ケイヤク</t>
    </rPh>
    <rPh sb="40" eb="42">
      <t>メンセキ</t>
    </rPh>
    <rPh sb="45" eb="47">
      <t>タンシュウ</t>
    </rPh>
    <rPh sb="48" eb="49">
      <t>ジョ</t>
    </rPh>
    <rPh sb="51" eb="53">
      <t>キサイ</t>
    </rPh>
    <phoneticPr fontId="1"/>
  </si>
  <si>
    <t>関係書類として、適宜、根拠資料を添付すること。</t>
    <phoneticPr fontId="1"/>
  </si>
  <si>
    <t>契約方法に合わせて、契約数量又は契約面積（小数点第２位を切り捨て、ｈａ単位で記載する。）の該当する方を記載する。</t>
    <rPh sb="0" eb="2">
      <t>ケイヤク</t>
    </rPh>
    <rPh sb="2" eb="4">
      <t>ホウホウ</t>
    </rPh>
    <rPh sb="5" eb="6">
      <t>ア</t>
    </rPh>
    <rPh sb="10" eb="12">
      <t>ケイヤク</t>
    </rPh>
    <rPh sb="12" eb="14">
      <t>スウリョウ</t>
    </rPh>
    <rPh sb="14" eb="15">
      <t>マタ</t>
    </rPh>
    <rPh sb="16" eb="18">
      <t>ケイヤク</t>
    </rPh>
    <rPh sb="18" eb="20">
      <t>メンセキ</t>
    </rPh>
    <rPh sb="21" eb="24">
      <t>ショウスウテン</t>
    </rPh>
    <rPh sb="24" eb="25">
      <t>ダイ</t>
    </rPh>
    <rPh sb="26" eb="27">
      <t>イ</t>
    </rPh>
    <rPh sb="28" eb="29">
      <t>キ</t>
    </rPh>
    <rPh sb="30" eb="31">
      <t>ス</t>
    </rPh>
    <rPh sb="35" eb="37">
      <t>タンイ</t>
    </rPh>
    <rPh sb="38" eb="40">
      <t>キサイ</t>
    </rPh>
    <rPh sb="45" eb="47">
      <t>ガイトウ</t>
    </rPh>
    <rPh sb="49" eb="50">
      <t>ホウ</t>
    </rPh>
    <rPh sb="51" eb="53">
      <t>キサイ</t>
    </rPh>
    <phoneticPr fontId="1"/>
  </si>
  <si>
    <r>
      <t>現状の数値は、原則として計画策定時の</t>
    </r>
    <r>
      <rPr>
        <b/>
        <sz val="10.5"/>
        <color rgb="FFFF0000"/>
        <rFont val="ＭＳ Ｐゴシック"/>
        <family val="3"/>
        <charset val="128"/>
        <scheme val="minor"/>
      </rPr>
      <t>直近のデータ</t>
    </r>
    <r>
      <rPr>
        <sz val="10.5"/>
        <color theme="1"/>
        <rFont val="ＭＳ Ｐゴシック"/>
        <family val="3"/>
        <charset val="128"/>
        <scheme val="minor"/>
      </rPr>
      <t>を記載する。</t>
    </r>
    <rPh sb="0" eb="2">
      <t>ゲンジョウ</t>
    </rPh>
    <rPh sb="3" eb="5">
      <t>スウチ</t>
    </rPh>
    <rPh sb="7" eb="9">
      <t>ゲンソク</t>
    </rPh>
    <rPh sb="12" eb="14">
      <t>ケイカク</t>
    </rPh>
    <rPh sb="14" eb="16">
      <t>サクテイ</t>
    </rPh>
    <rPh sb="16" eb="17">
      <t>ジ</t>
    </rPh>
    <rPh sb="18" eb="20">
      <t>チョッキン</t>
    </rPh>
    <rPh sb="25" eb="27">
      <t>キサイ</t>
    </rPh>
    <phoneticPr fontId="1"/>
  </si>
  <si>
    <t>※　コメント非表示での印刷をお願いします。</t>
    <rPh sb="6" eb="9">
      <t>ヒヒョウジ</t>
    </rPh>
    <rPh sb="11" eb="13">
      <t>インサツ</t>
    </rPh>
    <rPh sb="15" eb="16">
      <t>ネガ</t>
    </rPh>
    <phoneticPr fontId="1"/>
  </si>
  <si>
    <t>ほ場内容</t>
    <rPh sb="1" eb="2">
      <t>ジョウ</t>
    </rPh>
    <rPh sb="2" eb="4">
      <t>ナイヨウ</t>
    </rPh>
    <phoneticPr fontId="1"/>
  </si>
  <si>
    <t>　　　（別添：８②の明細）</t>
    <rPh sb="4" eb="6">
      <t>ベッテン</t>
    </rPh>
    <rPh sb="10" eb="12">
      <t>メイサイ</t>
    </rPh>
    <phoneticPr fontId="1"/>
  </si>
  <si>
    <r>
      <t>事業参加農家欄には、事業に参加する農家全員のほ場ごとに記載する。</t>
    </r>
    <r>
      <rPr>
        <b/>
        <sz val="14"/>
        <color rgb="FFFF0000"/>
        <rFont val="ＭＳ Ｐゴシック"/>
        <family val="3"/>
        <charset val="128"/>
        <scheme val="minor"/>
      </rPr>
      <t>（地続きの場合は複数のほ場をまとめて記入することも可）</t>
    </r>
    <rPh sb="0" eb="2">
      <t>ジギョウ</t>
    </rPh>
    <rPh sb="2" eb="4">
      <t>サンカ</t>
    </rPh>
    <rPh sb="4" eb="6">
      <t>ノウカ</t>
    </rPh>
    <rPh sb="6" eb="7">
      <t>ラン</t>
    </rPh>
    <rPh sb="10" eb="12">
      <t>ジギョウ</t>
    </rPh>
    <rPh sb="13" eb="15">
      <t>サンカ</t>
    </rPh>
    <rPh sb="17" eb="19">
      <t>ノウカ</t>
    </rPh>
    <rPh sb="19" eb="21">
      <t>ゼンイン</t>
    </rPh>
    <rPh sb="23" eb="24">
      <t>ジョウ</t>
    </rPh>
    <rPh sb="27" eb="29">
      <t>キサイ</t>
    </rPh>
    <rPh sb="33" eb="34">
      <t>チ</t>
    </rPh>
    <rPh sb="34" eb="35">
      <t>ツヅ</t>
    </rPh>
    <rPh sb="37" eb="39">
      <t>バアイ</t>
    </rPh>
    <rPh sb="40" eb="42">
      <t>フクスウ</t>
    </rPh>
    <rPh sb="44" eb="45">
      <t>ジョウ</t>
    </rPh>
    <rPh sb="50" eb="52">
      <t>キニュウ</t>
    </rPh>
    <rPh sb="57" eb="58">
      <t>カ</t>
    </rPh>
    <phoneticPr fontId="1"/>
  </si>
  <si>
    <t>㈱・・・・・・・・</t>
    <phoneticPr fontId="1"/>
  </si>
  <si>
    <t>1．　</t>
    <phoneticPr fontId="1"/>
  </si>
  <si>
    <t>　（………㈱）</t>
    <phoneticPr fontId="1"/>
  </si>
  <si>
    <t>㈱○○○</t>
    <phoneticPr fontId="1"/>
  </si>
  <si>
    <t>２．　</t>
    <phoneticPr fontId="1"/>
  </si>
  <si>
    <t>●●●●㈱</t>
    <phoneticPr fontId="1"/>
  </si>
  <si>
    <t>３．　</t>
    <phoneticPr fontId="1"/>
  </si>
  <si>
    <t>　（…■…㈱）</t>
    <phoneticPr fontId="1"/>
  </si>
  <si>
    <t>◎◎●●㈱</t>
    <phoneticPr fontId="1"/>
  </si>
  <si>
    <t>４.</t>
    <phoneticPr fontId="1"/>
  </si>
  <si>
    <t>▲</t>
    <phoneticPr fontId="1"/>
  </si>
  <si>
    <t>▲</t>
    <phoneticPr fontId="1"/>
  </si>
  <si>
    <t>～</t>
    <phoneticPr fontId="1"/>
  </si>
  <si>
    <t>～</t>
    <phoneticPr fontId="1"/>
  </si>
  <si>
    <t>▽</t>
    <phoneticPr fontId="1"/>
  </si>
  <si>
    <t>▽</t>
    <phoneticPr fontId="1"/>
  </si>
  <si>
    <t>ｔ</t>
    <phoneticPr fontId="1"/>
  </si>
  <si>
    <t>※　表示標を設置するなど、
どのようにほ場を特定するのかが
分かるように記載する。</t>
    <phoneticPr fontId="1"/>
  </si>
  <si>
    <t>※　出荷前までに
契約を締結する旨を
記載する。</t>
    <phoneticPr fontId="1"/>
  </si>
  <si>
    <t>※　品種や規格など
具体的に記載する。</t>
    <phoneticPr fontId="1"/>
  </si>
  <si>
    <t>※　確実に実施できる
低減策／方法を、具体的に記載する
（不要に複数の取組を
列記しないこと）。</t>
    <rPh sb="2" eb="4">
      <t>カクジツ</t>
    </rPh>
    <rPh sb="5" eb="7">
      <t>ジッシ</t>
    </rPh>
    <rPh sb="29" eb="31">
      <t>フヨウ</t>
    </rPh>
    <rPh sb="32" eb="34">
      <t>フクスウ</t>
    </rPh>
    <rPh sb="35" eb="37">
      <t>トリク</t>
    </rPh>
    <rPh sb="39" eb="41">
      <t>レッキ</t>
    </rPh>
    <phoneticPr fontId="1"/>
  </si>
  <si>
    <t>※　生産者の特定方法を
記載する。</t>
    <phoneticPr fontId="1"/>
  </si>
  <si>
    <t>プラウ耕</t>
    <rPh sb="3" eb="4">
      <t>コウ</t>
    </rPh>
    <phoneticPr fontId="1"/>
  </si>
  <si>
    <t>種子消毒</t>
    <rPh sb="0" eb="2">
      <t>シュシ</t>
    </rPh>
    <rPh sb="2" eb="4">
      <t>ショウドク</t>
    </rPh>
    <phoneticPr fontId="1"/>
  </si>
  <si>
    <t xml:space="preserve"> pH改良剤</t>
    <rPh sb="3" eb="5">
      <t>カイリョウ</t>
    </rPh>
    <rPh sb="5" eb="6">
      <t>ザイ</t>
    </rPh>
    <phoneticPr fontId="1"/>
  </si>
  <si>
    <t>■</t>
    <phoneticPr fontId="1"/>
  </si>
  <si>
    <t>◇</t>
    <phoneticPr fontId="1"/>
  </si>
  <si>
    <t>▼</t>
    <phoneticPr fontId="1"/>
  </si>
  <si>
    <t>△</t>
    <phoneticPr fontId="1"/>
  </si>
  <si>
    <t>◎</t>
    <phoneticPr fontId="1"/>
  </si>
  <si>
    <t>●</t>
    <phoneticPr fontId="1"/>
  </si>
  <si>
    <t>農畜　太郎</t>
    <rPh sb="0" eb="2">
      <t>ノウチク</t>
    </rPh>
    <rPh sb="3" eb="5">
      <t>タロウ</t>
    </rPh>
    <phoneticPr fontId="1"/>
  </si>
  <si>
    <t>港区　麻布台</t>
    <rPh sb="0" eb="1">
      <t>ミナト</t>
    </rPh>
    <rPh sb="1" eb="2">
      <t>ク</t>
    </rPh>
    <rPh sb="3" eb="6">
      <t>アザブダイ</t>
    </rPh>
    <phoneticPr fontId="1"/>
  </si>
  <si>
    <t>１丁目　１番地</t>
    <rPh sb="1" eb="3">
      <t>チョウメ</t>
    </rPh>
    <rPh sb="5" eb="7">
      <t>バンチ</t>
    </rPh>
    <phoneticPr fontId="1"/>
  </si>
  <si>
    <t>１号</t>
    <rPh sb="1" eb="2">
      <t>ゴウ</t>
    </rPh>
    <phoneticPr fontId="1"/>
  </si>
  <si>
    <t>２９号</t>
    <rPh sb="2" eb="3">
      <t>ゴウ</t>
    </rPh>
    <phoneticPr fontId="1"/>
  </si>
  <si>
    <t>１丁目</t>
    <rPh sb="1" eb="3">
      <t>チョウメ</t>
    </rPh>
    <phoneticPr fontId="1"/>
  </si>
  <si>
    <t>５番地　１０号</t>
    <rPh sb="1" eb="3">
      <t>バンチ</t>
    </rPh>
    <rPh sb="6" eb="7">
      <t>ゴウ</t>
    </rPh>
    <phoneticPr fontId="1"/>
  </si>
  <si>
    <t>２２番地　１２号</t>
    <rPh sb="2" eb="4">
      <t>バンチ</t>
    </rPh>
    <rPh sb="7" eb="8">
      <t>ゴウ</t>
    </rPh>
    <phoneticPr fontId="1"/>
  </si>
  <si>
    <t>農畜
さぶろう</t>
    <rPh sb="0" eb="2">
      <t>ノウチク</t>
    </rPh>
    <phoneticPr fontId="1"/>
  </si>
  <si>
    <t>港区　中麻布</t>
    <rPh sb="0" eb="1">
      <t>ミナト</t>
    </rPh>
    <rPh sb="1" eb="2">
      <t>ク</t>
    </rPh>
    <rPh sb="3" eb="4">
      <t>ナカ</t>
    </rPh>
    <rPh sb="4" eb="6">
      <t>アザブ</t>
    </rPh>
    <phoneticPr fontId="1"/>
  </si>
  <si>
    <t>９７９７の</t>
    <phoneticPr fontId="1"/>
  </si>
  <si>
    <t>７号</t>
    <rPh sb="1" eb="2">
      <t>ゴウ</t>
    </rPh>
    <phoneticPr fontId="1"/>
  </si>
  <si>
    <t>産業　花子</t>
    <rPh sb="0" eb="2">
      <t>サンギョウ</t>
    </rPh>
    <rPh sb="3" eb="5">
      <t>ハナコ</t>
    </rPh>
    <phoneticPr fontId="1"/>
  </si>
  <si>
    <t>港区　台布麻</t>
    <rPh sb="0" eb="1">
      <t>ミナト</t>
    </rPh>
    <rPh sb="1" eb="2">
      <t>ク</t>
    </rPh>
    <rPh sb="3" eb="4">
      <t>ダイ</t>
    </rPh>
    <rPh sb="4" eb="5">
      <t>ヌノ</t>
    </rPh>
    <rPh sb="5" eb="6">
      <t>アサ</t>
    </rPh>
    <phoneticPr fontId="1"/>
  </si>
  <si>
    <t>３丁目　４番地</t>
    <rPh sb="1" eb="3">
      <t>チョウメ</t>
    </rPh>
    <rPh sb="5" eb="7">
      <t>バンチ</t>
    </rPh>
    <phoneticPr fontId="1"/>
  </si>
  <si>
    <t>振興　一郎</t>
    <rPh sb="0" eb="2">
      <t>シンコウ</t>
    </rPh>
    <rPh sb="3" eb="5">
      <t>イチロウ</t>
    </rPh>
    <phoneticPr fontId="1"/>
  </si>
  <si>
    <t>１６号の１</t>
    <rPh sb="2" eb="3">
      <t>ゴウ</t>
    </rPh>
    <phoneticPr fontId="1"/>
  </si>
  <si>
    <t>振興　
ねぎこ</t>
    <rPh sb="0" eb="2">
      <t>シンコウ</t>
    </rPh>
    <phoneticPr fontId="1"/>
  </si>
  <si>
    <t>港区　小麻台</t>
    <rPh sb="0" eb="1">
      <t>ミナト</t>
    </rPh>
    <rPh sb="1" eb="2">
      <t>ク</t>
    </rPh>
    <rPh sb="3" eb="4">
      <t>コ</t>
    </rPh>
    <rPh sb="4" eb="5">
      <t>アサ</t>
    </rPh>
    <rPh sb="5" eb="6">
      <t>ダイ</t>
    </rPh>
    <phoneticPr fontId="1"/>
  </si>
  <si>
    <t>４丁目</t>
    <rPh sb="1" eb="3">
      <t>チョウメ</t>
    </rPh>
    <phoneticPr fontId="1"/>
  </si>
  <si>
    <t>１番地　２号</t>
    <rPh sb="1" eb="3">
      <t>バンチ</t>
    </rPh>
    <rPh sb="5" eb="6">
      <t>ゴウ</t>
    </rPh>
    <phoneticPr fontId="1"/>
  </si>
  <si>
    <t>機構　
たまお</t>
    <rPh sb="0" eb="2">
      <t>キコウ</t>
    </rPh>
    <phoneticPr fontId="1"/>
  </si>
  <si>
    <t>５丁目１番地</t>
    <rPh sb="1" eb="3">
      <t>チョウメ</t>
    </rPh>
    <rPh sb="4" eb="6">
      <t>バンチ</t>
    </rPh>
    <phoneticPr fontId="1"/>
  </si>
  <si>
    <t>２号</t>
    <rPh sb="1" eb="2">
      <t>ゴウ</t>
    </rPh>
    <phoneticPr fontId="1"/>
  </si>
  <si>
    <t>野菜　マメ</t>
    <rPh sb="0" eb="2">
      <t>ヤサイ</t>
    </rPh>
    <phoneticPr fontId="1"/>
  </si>
  <si>
    <t>３９号</t>
    <rPh sb="2" eb="3">
      <t>ゴウ</t>
    </rPh>
    <phoneticPr fontId="1"/>
  </si>
  <si>
    <t>11
の
①</t>
    <phoneticPr fontId="1"/>
  </si>
  <si>
    <t xml:space="preserve">生産組合
野菜産業
振興組合
</t>
    <rPh sb="0" eb="2">
      <t>セイサン</t>
    </rPh>
    <rPh sb="2" eb="4">
      <t>クミアイ</t>
    </rPh>
    <rPh sb="6" eb="8">
      <t>ヤサイ</t>
    </rPh>
    <rPh sb="8" eb="10">
      <t>サンギョウ</t>
    </rPh>
    <rPh sb="11" eb="13">
      <t>シンコウ</t>
    </rPh>
    <rPh sb="13" eb="15">
      <t>クミアイ</t>
    </rPh>
    <rPh sb="15" eb="17">
      <t>チクサンギョウ</t>
    </rPh>
    <phoneticPr fontId="1"/>
  </si>
  <si>
    <t>１４番地　２号</t>
    <rPh sb="2" eb="4">
      <t>バンチ</t>
    </rPh>
    <rPh sb="6" eb="7">
      <t>ゴウ</t>
    </rPh>
    <phoneticPr fontId="1"/>
  </si>
  <si>
    <t>11
の
２</t>
    <phoneticPr fontId="1"/>
  </si>
  <si>
    <t>２２番地　３号の５</t>
    <rPh sb="2" eb="4">
      <t>バンチ</t>
    </rPh>
    <rPh sb="6" eb="7">
      <t>ゴウ</t>
    </rPh>
    <phoneticPr fontId="1"/>
  </si>
  <si>
    <t>12
の
①</t>
    <phoneticPr fontId="1"/>
  </si>
  <si>
    <t>農業生産
法人
加工・業務用野菜機構</t>
    <rPh sb="0" eb="2">
      <t>ノウギョウ</t>
    </rPh>
    <rPh sb="2" eb="4">
      <t>セイサン</t>
    </rPh>
    <rPh sb="5" eb="7">
      <t>ホウジン</t>
    </rPh>
    <rPh sb="9" eb="11">
      <t>カコウ</t>
    </rPh>
    <rPh sb="12" eb="14">
      <t>ギョウム</t>
    </rPh>
    <rPh sb="14" eb="15">
      <t>ヨウ</t>
    </rPh>
    <rPh sb="15" eb="17">
      <t>ヤサイ</t>
    </rPh>
    <rPh sb="17" eb="19">
      <t>キコウ</t>
    </rPh>
    <phoneticPr fontId="1"/>
  </si>
  <si>
    <t>５丁目１番地１号</t>
    <rPh sb="1" eb="3">
      <t>チョウメ</t>
    </rPh>
    <rPh sb="4" eb="6">
      <t>バンチ</t>
    </rPh>
    <rPh sb="7" eb="8">
      <t>ゴウ</t>
    </rPh>
    <phoneticPr fontId="1"/>
  </si>
  <si>
    <t>の１</t>
    <phoneticPr fontId="1"/>
  </si>
  <si>
    <t>12
の
②</t>
    <phoneticPr fontId="1"/>
  </si>
  <si>
    <t>港区　布麻</t>
    <rPh sb="0" eb="1">
      <t>ミナト</t>
    </rPh>
    <rPh sb="1" eb="2">
      <t>ク</t>
    </rPh>
    <rPh sb="3" eb="4">
      <t>ヌノ</t>
    </rPh>
    <rPh sb="4" eb="5">
      <t>アサ</t>
    </rPh>
    <phoneticPr fontId="1"/>
  </si>
  <si>
    <t>２丁目１番地１号</t>
    <rPh sb="1" eb="3">
      <t>チョウメ</t>
    </rPh>
    <rPh sb="4" eb="6">
      <t>バンチ</t>
    </rPh>
    <rPh sb="7" eb="8">
      <t>ゴウ</t>
    </rPh>
    <phoneticPr fontId="1"/>
  </si>
  <si>
    <t>の１１</t>
    <phoneticPr fontId="1"/>
  </si>
  <si>
    <t>13
の
③</t>
    <phoneticPr fontId="1"/>
  </si>
  <si>
    <t>港区　小布麻</t>
    <rPh sb="0" eb="1">
      <t>ミナト</t>
    </rPh>
    <rPh sb="1" eb="2">
      <t>ク</t>
    </rPh>
    <rPh sb="3" eb="4">
      <t>ショウ</t>
    </rPh>
    <rPh sb="4" eb="5">
      <t>ヌノ</t>
    </rPh>
    <rPh sb="5" eb="6">
      <t>アサ</t>
    </rPh>
    <phoneticPr fontId="1"/>
  </si>
  <si>
    <t>１番地　３号</t>
    <rPh sb="1" eb="3">
      <t>バンチ</t>
    </rPh>
    <rPh sb="5" eb="6">
      <t>ゴウ</t>
    </rPh>
    <phoneticPr fontId="1"/>
  </si>
  <si>
    <t>a</t>
    <phoneticPr fontId="1"/>
  </si>
  <si>
    <t>8～9</t>
    <phoneticPr fontId="1"/>
  </si>
  <si>
    <t>b</t>
    <phoneticPr fontId="1"/>
  </si>
  <si>
    <t>9～10</t>
    <phoneticPr fontId="1"/>
  </si>
  <si>
    <t>d</t>
    <phoneticPr fontId="1"/>
  </si>
  <si>
    <t xml:space="preserve"> pH改良剤の施用</t>
    <rPh sb="7" eb="9">
      <t>セヨウ</t>
    </rPh>
    <phoneticPr fontId="1"/>
  </si>
  <si>
    <t>ｂ</t>
    <phoneticPr fontId="1"/>
  </si>
  <si>
    <t>ｄ</t>
    <phoneticPr fontId="1"/>
  </si>
  <si>
    <t>―</t>
    <phoneticPr fontId="1"/>
  </si>
  <si>
    <t>―</t>
    <phoneticPr fontId="1"/>
  </si>
  <si>
    <t>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</si>
</sst>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0;[Red]\-#,##0.0"/>
    <numFmt numFmtId="178" formatCode="0_);[Red]\(0\)"/>
    <numFmt numFmtId="179" formatCode="#,##0.000;[Red]\-#,##0.000"/>
    <numFmt numFmtId="180" formatCode="0.0"/>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sz val="24"/>
      <color theme="1"/>
      <name val="ＭＳ Ｐゴシック"/>
      <family val="3"/>
      <charset val="128"/>
      <scheme val="minor"/>
    </font>
    <font>
      <sz val="22"/>
      <color theme="1"/>
      <name val="ＭＳ Ｐゴシック"/>
      <family val="3"/>
      <charset val="128"/>
      <scheme val="minor"/>
    </font>
    <font>
      <b/>
      <sz val="36"/>
      <color theme="1"/>
      <name val="ＭＳ Ｐゴシック"/>
      <family val="3"/>
      <charset val="128"/>
      <scheme val="minor"/>
    </font>
    <font>
      <sz val="26"/>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b/>
      <sz val="9"/>
      <color indexed="10"/>
      <name val="ＭＳ Ｐゴシック"/>
      <family val="3"/>
      <charset val="128"/>
    </font>
    <font>
      <b/>
      <sz val="11"/>
      <color rgb="FFFF0000"/>
      <name val="ＭＳ Ｐゴシック"/>
      <family val="3"/>
      <charset val="128"/>
      <scheme val="minor"/>
    </font>
    <font>
      <sz val="10.5"/>
      <color theme="1"/>
      <name val="ＭＳ Ｐゴシック"/>
      <family val="3"/>
      <charset val="128"/>
      <scheme val="minor"/>
    </font>
    <font>
      <b/>
      <sz val="20"/>
      <color theme="1"/>
      <name val="ＭＳ Ｐゴシック"/>
      <family val="3"/>
      <charset val="128"/>
      <scheme val="minor"/>
    </font>
    <font>
      <b/>
      <sz val="10.5"/>
      <color rgb="FFFF0000"/>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b/>
      <sz val="24"/>
      <color theme="1"/>
      <name val="ＭＳ Ｐゴシック"/>
      <family val="3"/>
      <charset val="128"/>
      <scheme val="minor"/>
    </font>
    <font>
      <b/>
      <sz val="12"/>
      <name val="ＭＳ Ｐゴシック"/>
      <family val="3"/>
      <charset val="128"/>
      <scheme val="minor"/>
    </font>
    <font>
      <b/>
      <sz val="14"/>
      <color indexed="10"/>
      <name val="ＭＳ Ｐゴシック"/>
      <family val="3"/>
      <charset val="128"/>
    </font>
    <font>
      <b/>
      <sz val="16"/>
      <color indexed="10"/>
      <name val="ＭＳ Ｐゴシック"/>
      <family val="3"/>
      <charset val="128"/>
    </font>
    <font>
      <b/>
      <sz val="18"/>
      <color theme="1"/>
      <name val="HGP創英角ﾎﾟｯﾌﾟ体"/>
      <family val="3"/>
      <charset val="128"/>
    </font>
    <font>
      <sz val="9"/>
      <color indexed="81"/>
      <name val="ＭＳ Ｐゴシック"/>
      <family val="3"/>
      <charset val="128"/>
    </font>
    <font>
      <b/>
      <sz val="9"/>
      <color indexed="81"/>
      <name val="ＭＳ Ｐゴシック"/>
      <family val="3"/>
      <charset val="128"/>
    </font>
    <font>
      <b/>
      <sz val="14"/>
      <color rgb="FFFF0000"/>
      <name val="ＭＳ Ｐゴシック"/>
      <family val="3"/>
      <charset val="128"/>
      <scheme val="minor"/>
    </font>
    <font>
      <sz val="16"/>
      <color rgb="FFFF0000"/>
      <name val="ＭＳ Ｐゴシック"/>
      <family val="3"/>
      <charset val="128"/>
      <scheme val="minor"/>
    </font>
    <font>
      <b/>
      <sz val="12"/>
      <color indexed="10"/>
      <name val="ＭＳ Ｐゴシック"/>
      <family val="3"/>
      <charset val="128"/>
    </font>
    <font>
      <b/>
      <sz val="11"/>
      <color indexed="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59">
    <xf numFmtId="0" fontId="0" fillId="0" borderId="0" xfId="0">
      <alignment vertical="center"/>
    </xf>
    <xf numFmtId="0" fontId="5" fillId="0" borderId="0" xfId="0" applyFont="1" applyProtection="1">
      <alignment vertical="center"/>
      <protection locked="0"/>
    </xf>
    <xf numFmtId="0" fontId="12" fillId="0" borderId="0" xfId="0" applyFont="1" applyProtection="1">
      <alignment vertical="center"/>
      <protection locked="0"/>
    </xf>
    <xf numFmtId="49" fontId="18" fillId="0" borderId="0" xfId="0" applyNumberFormat="1" applyFont="1" applyAlignment="1" applyProtection="1">
      <alignment horizontal="center" vertical="center"/>
      <protection locked="0"/>
    </xf>
    <xf numFmtId="0" fontId="18" fillId="0" borderId="0" xfId="0" applyFont="1" applyProtection="1">
      <alignment vertical="center"/>
      <protection locked="0"/>
    </xf>
    <xf numFmtId="49" fontId="5" fillId="0" borderId="0" xfId="0" applyNumberFormat="1"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vertical="top"/>
      <protection locked="0"/>
    </xf>
    <xf numFmtId="0" fontId="18" fillId="0" borderId="0" xfId="0" applyFont="1" applyAlignment="1" applyProtection="1">
      <alignment vertical="top" wrapText="1"/>
      <protection locked="0"/>
    </xf>
    <xf numFmtId="49" fontId="18" fillId="0" borderId="0" xfId="0" applyNumberFormat="1" applyFont="1" applyAlignment="1" applyProtection="1">
      <alignment horizontal="left"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2" fontId="10" fillId="0" borderId="0" xfId="0" applyNumberFormat="1"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49" fontId="3" fillId="0" borderId="0" xfId="0" applyNumberFormat="1" applyFont="1" applyProtection="1">
      <alignment vertical="center"/>
      <protection locked="0"/>
    </xf>
    <xf numFmtId="0" fontId="17" fillId="0" borderId="0" xfId="0" applyFont="1" applyProtection="1">
      <alignment vertical="center"/>
      <protection locked="0"/>
    </xf>
    <xf numFmtId="0" fontId="3" fillId="0" borderId="0" xfId="0" applyFont="1" applyAlignment="1" applyProtection="1">
      <alignment horizontal="left" vertical="top"/>
      <protection locked="0"/>
    </xf>
    <xf numFmtId="0" fontId="3" fillId="0" borderId="0" xfId="0" applyFont="1" applyAlignment="1" applyProtection="1">
      <alignment vertical="top"/>
      <protection locked="0"/>
    </xf>
    <xf numFmtId="0" fontId="3" fillId="0" borderId="0" xfId="0" applyFont="1" applyAlignment="1" applyProtection="1">
      <alignment horizontal="left" vertical="center"/>
      <protection locked="0"/>
    </xf>
    <xf numFmtId="0" fontId="3" fillId="0" borderId="13" xfId="0" applyFont="1" applyBorder="1" applyProtection="1">
      <alignment vertical="center"/>
      <protection locked="0"/>
    </xf>
    <xf numFmtId="0" fontId="3" fillId="0" borderId="5" xfId="0" applyFont="1" applyBorder="1" applyAlignment="1" applyProtection="1">
      <alignment horizontal="right" vertical="center"/>
      <protection locked="0"/>
    </xf>
    <xf numFmtId="0" fontId="3" fillId="0" borderId="0" xfId="0" applyFont="1" applyBorder="1" applyProtection="1">
      <alignment vertical="center"/>
      <protection locked="0"/>
    </xf>
    <xf numFmtId="0" fontId="3" fillId="0" borderId="0" xfId="0" applyFont="1" applyBorder="1" applyAlignment="1" applyProtection="1">
      <alignment horizontal="right" vertical="center"/>
      <protection locked="0"/>
    </xf>
    <xf numFmtId="0" fontId="3" fillId="0" borderId="7" xfId="0" applyFont="1" applyBorder="1" applyProtection="1">
      <alignment vertical="center"/>
      <protection locked="0"/>
    </xf>
    <xf numFmtId="49" fontId="4" fillId="0" borderId="0" xfId="0" applyNumberFormat="1" applyFont="1" applyProtection="1">
      <alignment vertical="center"/>
      <protection locked="0"/>
    </xf>
    <xf numFmtId="0" fontId="3" fillId="0" borderId="0"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4" borderId="0" xfId="0" applyFont="1" applyFill="1" applyProtection="1">
      <alignment vertical="center"/>
      <protection locked="0"/>
    </xf>
    <xf numFmtId="0" fontId="13" fillId="0" borderId="0" xfId="0" applyFont="1" applyProtection="1">
      <alignment vertical="center"/>
      <protection locked="0"/>
    </xf>
    <xf numFmtId="0" fontId="5" fillId="5" borderId="7"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4" fillId="5" borderId="8" xfId="0" applyFont="1" applyFill="1" applyBorder="1" applyAlignment="1" applyProtection="1">
      <alignment horizontal="left" vertical="center"/>
      <protection locked="0"/>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24" fillId="0" borderId="8" xfId="0" applyFont="1" applyFill="1" applyBorder="1" applyAlignment="1" applyProtection="1">
      <alignment horizontal="left" vertical="center"/>
      <protection locked="0"/>
    </xf>
    <xf numFmtId="0" fontId="5" fillId="0" borderId="9" xfId="0" applyFont="1" applyFill="1" applyBorder="1" applyAlignment="1" applyProtection="1">
      <alignment vertical="center"/>
      <protection locked="0"/>
    </xf>
    <xf numFmtId="0" fontId="5" fillId="0" borderId="9" xfId="0" applyFont="1" applyFill="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2" fontId="3" fillId="4" borderId="0" xfId="0" applyNumberFormat="1" applyFont="1" applyFill="1" applyAlignment="1" applyProtection="1">
      <alignment horizontal="center" vertical="center"/>
      <protection locked="0"/>
    </xf>
    <xf numFmtId="0" fontId="3" fillId="0" borderId="14" xfId="0" applyFont="1" applyBorder="1" applyAlignment="1" applyProtection="1">
      <alignment horizontal="center" vertical="center"/>
      <protection locked="0"/>
    </xf>
    <xf numFmtId="179" fontId="3" fillId="0" borderId="0" xfId="0" applyNumberFormat="1" applyFont="1" applyProtection="1">
      <alignment vertical="center"/>
      <protection locked="0"/>
    </xf>
    <xf numFmtId="0" fontId="3" fillId="0" borderId="14"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0" fontId="3" fillId="0" borderId="6"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3" xfId="0" applyFont="1" applyBorder="1" applyAlignment="1" applyProtection="1">
      <alignment horizontal="right" vertical="center"/>
      <protection locked="0"/>
    </xf>
    <xf numFmtId="0" fontId="3" fillId="0" borderId="54" xfId="0" applyFont="1" applyBorder="1" applyAlignment="1" applyProtection="1">
      <alignment horizontal="right" vertical="center"/>
      <protection locked="0"/>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right" vertical="center"/>
      <protection locked="0"/>
    </xf>
    <xf numFmtId="0" fontId="3" fillId="5" borderId="58"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55" xfId="0" applyFont="1" applyBorder="1" applyAlignment="1" applyProtection="1">
      <alignment horizontal="center" vertical="center"/>
    </xf>
    <xf numFmtId="0" fontId="3" fillId="0" borderId="55" xfId="0" applyFont="1" applyBorder="1" applyAlignment="1" applyProtection="1">
      <alignment horizontal="right" vertical="center"/>
    </xf>
    <xf numFmtId="0" fontId="3" fillId="0" borderId="56" xfId="0" applyFont="1" applyBorder="1" applyAlignment="1" applyProtection="1">
      <alignment vertical="center"/>
    </xf>
    <xf numFmtId="0" fontId="3" fillId="0" borderId="58" xfId="0" applyFont="1" applyBorder="1" applyAlignment="1" applyProtection="1">
      <alignment horizontal="center" vertical="center"/>
    </xf>
    <xf numFmtId="0" fontId="3" fillId="0" borderId="58" xfId="0" applyFont="1" applyBorder="1" applyAlignment="1" applyProtection="1">
      <alignment horizontal="right" vertical="center"/>
    </xf>
    <xf numFmtId="0" fontId="3" fillId="0" borderId="59"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right" vertical="center"/>
    </xf>
    <xf numFmtId="0" fontId="3" fillId="0" borderId="14" xfId="0" applyFont="1" applyBorder="1" applyAlignment="1" applyProtection="1">
      <alignment vertical="center"/>
    </xf>
    <xf numFmtId="0" fontId="3" fillId="0" borderId="9" xfId="0" applyFont="1" applyBorder="1" applyAlignment="1" applyProtection="1">
      <alignment vertical="center"/>
    </xf>
    <xf numFmtId="0" fontId="3" fillId="0" borderId="8" xfId="0" applyFont="1" applyBorder="1" applyAlignment="1" applyProtection="1">
      <alignment horizontal="center" vertical="center"/>
    </xf>
    <xf numFmtId="0" fontId="3" fillId="0" borderId="8" xfId="0" applyFont="1" applyBorder="1" applyAlignment="1" applyProtection="1">
      <alignment horizontal="right" vertical="center"/>
    </xf>
    <xf numFmtId="0" fontId="32" fillId="0" borderId="0" xfId="0" applyFont="1" applyProtection="1">
      <alignment vertical="center"/>
      <protection locked="0"/>
    </xf>
    <xf numFmtId="0" fontId="3" fillId="0" borderId="8" xfId="0" applyFont="1" applyBorder="1" applyAlignment="1" applyProtection="1">
      <alignment vertical="center"/>
      <protection locked="0"/>
    </xf>
    <xf numFmtId="0" fontId="13" fillId="0" borderId="0" xfId="0" applyFont="1" applyAlignment="1" applyProtection="1">
      <alignment vertical="center"/>
      <protection locked="0"/>
    </xf>
    <xf numFmtId="0" fontId="3" fillId="0" borderId="0" xfId="0" applyFont="1" applyAlignment="1" applyProtection="1">
      <alignment vertical="center"/>
      <protection locked="0"/>
    </xf>
    <xf numFmtId="0" fontId="5" fillId="5" borderId="13"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wrapText="1"/>
      <protection locked="0"/>
    </xf>
    <xf numFmtId="0" fontId="5" fillId="5" borderId="32" xfId="0" applyFont="1" applyFill="1" applyBorder="1" applyAlignment="1" applyProtection="1">
      <alignment horizontal="center" vertical="center" wrapText="1"/>
      <protection locked="0"/>
    </xf>
    <xf numFmtId="0" fontId="5" fillId="5" borderId="38" xfId="0" applyFont="1" applyFill="1" applyBorder="1" applyAlignment="1" applyProtection="1">
      <alignment horizontal="center" vertical="center" wrapText="1"/>
      <protection locked="0"/>
    </xf>
    <xf numFmtId="0" fontId="5" fillId="5" borderId="40" xfId="0" applyFont="1" applyFill="1" applyBorder="1" applyAlignment="1" applyProtection="1">
      <alignment horizontal="center" vertical="center" wrapText="1"/>
      <protection locked="0"/>
    </xf>
    <xf numFmtId="0" fontId="5" fillId="5" borderId="45" xfId="0" applyFont="1" applyFill="1" applyBorder="1" applyAlignment="1" applyProtection="1">
      <alignment horizontal="center" vertical="center" wrapText="1"/>
      <protection locked="0"/>
    </xf>
    <xf numFmtId="0" fontId="29" fillId="0" borderId="0" xfId="0" applyFont="1" applyAlignment="1" applyProtection="1">
      <alignment horizontal="left" vertical="center"/>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13" xfId="0" applyNumberFormat="1" applyFont="1" applyFill="1" applyBorder="1" applyAlignment="1" applyProtection="1">
      <alignment horizontal="left" vertical="center" wrapText="1"/>
      <protection locked="0"/>
    </xf>
    <xf numFmtId="0" fontId="23" fillId="5" borderId="5" xfId="0" applyFont="1" applyFill="1" applyBorder="1" applyAlignment="1" applyProtection="1">
      <alignment horizontal="center" vertical="center" wrapText="1"/>
      <protection locked="0"/>
    </xf>
    <xf numFmtId="0" fontId="23" fillId="5" borderId="6" xfId="0" applyFont="1" applyFill="1" applyBorder="1" applyAlignment="1" applyProtection="1">
      <alignment horizontal="center" vertical="center" wrapText="1"/>
      <protection locked="0"/>
    </xf>
    <xf numFmtId="49" fontId="3" fillId="0" borderId="4" xfId="0" applyNumberFormat="1" applyFont="1" applyBorder="1" applyAlignment="1" applyProtection="1">
      <alignment horizontal="left" vertical="center" wrapText="1"/>
      <protection locked="0"/>
    </xf>
    <xf numFmtId="49" fontId="3" fillId="0" borderId="13" xfId="0" applyNumberFormat="1" applyFont="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5" fillId="0" borderId="1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23" fillId="5" borderId="8" xfId="0" applyFont="1" applyFill="1" applyBorder="1" applyAlignment="1" applyProtection="1">
      <alignment horizontal="center" vertical="center" wrapText="1"/>
      <protection locked="0"/>
    </xf>
    <xf numFmtId="0" fontId="23" fillId="5" borderId="9" xfId="0" applyFont="1" applyFill="1" applyBorder="1" applyAlignment="1" applyProtection="1">
      <alignment horizontal="center" vertical="center" wrapText="1"/>
      <protection locked="0"/>
    </xf>
    <xf numFmtId="0" fontId="23" fillId="2" borderId="13" xfId="0" applyNumberFormat="1" applyFont="1" applyFill="1" applyBorder="1" applyAlignment="1" applyProtection="1">
      <alignment horizontal="center" vertical="center"/>
      <protection locked="0"/>
    </xf>
    <xf numFmtId="0" fontId="23" fillId="2" borderId="0" xfId="0" applyNumberFormat="1" applyFont="1" applyFill="1" applyBorder="1" applyAlignment="1" applyProtection="1">
      <alignment horizontal="center" vertical="center"/>
      <protection locked="0"/>
    </xf>
    <xf numFmtId="176" fontId="6" fillId="0" borderId="0" xfId="0" applyNumberFormat="1" applyFont="1" applyBorder="1" applyAlignment="1" applyProtection="1">
      <alignment horizontal="left" vertical="center"/>
      <protection locked="0"/>
    </xf>
    <xf numFmtId="176" fontId="6" fillId="0" borderId="14" xfId="0" applyNumberFormat="1" applyFont="1" applyBorder="1" applyAlignment="1" applyProtection="1">
      <alignment horizontal="left" vertical="center"/>
      <protection locked="0"/>
    </xf>
    <xf numFmtId="0" fontId="5" fillId="0" borderId="13" xfId="0" applyNumberFormat="1" applyFont="1" applyBorder="1" applyAlignment="1" applyProtection="1">
      <alignment horizontal="right" vertical="center"/>
      <protection locked="0"/>
    </xf>
    <xf numFmtId="0" fontId="5" fillId="0" borderId="0" xfId="0" applyNumberFormat="1" applyFont="1" applyBorder="1" applyAlignment="1" applyProtection="1">
      <alignment horizontal="right" vertical="center"/>
      <protection locked="0"/>
    </xf>
    <xf numFmtId="0" fontId="23" fillId="5" borderId="0"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177" fontId="19" fillId="5" borderId="4" xfId="1" applyNumberFormat="1" applyFont="1" applyFill="1" applyBorder="1" applyAlignment="1" applyProtection="1">
      <alignment horizontal="center" vertical="center"/>
      <protection locked="0"/>
    </xf>
    <xf numFmtId="177" fontId="19" fillId="5" borderId="5" xfId="1" applyNumberFormat="1" applyFont="1" applyFill="1" applyBorder="1" applyAlignment="1" applyProtection="1">
      <alignment horizontal="center" vertical="center"/>
      <protection locked="0"/>
    </xf>
    <xf numFmtId="177" fontId="19" fillId="5" borderId="7" xfId="1" applyNumberFormat="1" applyFont="1" applyFill="1" applyBorder="1" applyAlignment="1" applyProtection="1">
      <alignment horizontal="center" vertical="center"/>
      <protection locked="0"/>
    </xf>
    <xf numFmtId="177" fontId="19" fillId="5" borderId="8" xfId="1"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3" fillId="5" borderId="13" xfId="0" applyNumberFormat="1" applyFont="1" applyFill="1" applyBorder="1" applyAlignment="1" applyProtection="1">
      <alignment horizontal="center" vertical="center"/>
      <protection locked="0"/>
    </xf>
    <xf numFmtId="0" fontId="23" fillId="5" borderId="0" xfId="0" applyNumberFormat="1"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180" fontId="8" fillId="5" borderId="4" xfId="0" applyNumberFormat="1" applyFont="1" applyFill="1" applyBorder="1" applyAlignment="1" applyProtection="1">
      <alignment horizontal="center" vertical="center"/>
      <protection locked="0"/>
    </xf>
    <xf numFmtId="180" fontId="8" fillId="5" borderId="5" xfId="0" applyNumberFormat="1" applyFont="1" applyFill="1" applyBorder="1" applyAlignment="1" applyProtection="1">
      <alignment horizontal="center" vertical="center"/>
      <protection locked="0"/>
    </xf>
    <xf numFmtId="180" fontId="8" fillId="5" borderId="13" xfId="0" applyNumberFormat="1" applyFont="1" applyFill="1" applyBorder="1" applyAlignment="1" applyProtection="1">
      <alignment horizontal="center" vertical="center"/>
      <protection locked="0"/>
    </xf>
    <xf numFmtId="180" fontId="8" fillId="5" borderId="0" xfId="0" applyNumberFormat="1" applyFont="1" applyFill="1" applyBorder="1" applyAlignment="1" applyProtection="1">
      <alignment horizontal="center" vertical="center"/>
      <protection locked="0"/>
    </xf>
    <xf numFmtId="180" fontId="8" fillId="5" borderId="7" xfId="0" applyNumberFormat="1" applyFont="1" applyFill="1" applyBorder="1" applyAlignment="1" applyProtection="1">
      <alignment horizontal="center" vertical="center"/>
      <protection locked="0"/>
    </xf>
    <xf numFmtId="180" fontId="8" fillId="5" borderId="8"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180" fontId="8" fillId="2" borderId="4" xfId="0" applyNumberFormat="1" applyFont="1" applyFill="1" applyBorder="1" applyAlignment="1" applyProtection="1">
      <alignment horizontal="center" vertical="center"/>
    </xf>
    <xf numFmtId="180" fontId="8" fillId="2" borderId="5" xfId="0" applyNumberFormat="1" applyFont="1" applyFill="1" applyBorder="1" applyAlignment="1" applyProtection="1">
      <alignment horizontal="center" vertical="center"/>
    </xf>
    <xf numFmtId="180" fontId="8" fillId="2" borderId="13" xfId="0" applyNumberFormat="1" applyFont="1" applyFill="1" applyBorder="1" applyAlignment="1" applyProtection="1">
      <alignment horizontal="center" vertical="center"/>
    </xf>
    <xf numFmtId="180" fontId="8" fillId="2" borderId="0"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14" fillId="0" borderId="0" xfId="0" applyNumberFormat="1" applyFont="1" applyBorder="1" applyAlignment="1" applyProtection="1">
      <alignment horizontal="center" vertical="center"/>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6" fillId="0" borderId="14" xfId="0" applyNumberFormat="1" applyFont="1" applyBorder="1" applyAlignment="1" applyProtection="1">
      <alignment horizontal="left" vertical="center"/>
      <protection locked="0"/>
    </xf>
    <xf numFmtId="178" fontId="14" fillId="0" borderId="5" xfId="0" applyNumberFormat="1" applyFont="1" applyBorder="1" applyAlignment="1" applyProtection="1">
      <alignment horizontal="center" vertical="center"/>
      <protection locked="0"/>
    </xf>
    <xf numFmtId="178" fontId="14" fillId="0" borderId="0"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protection locked="0"/>
    </xf>
    <xf numFmtId="178" fontId="14" fillId="5" borderId="5" xfId="0" applyNumberFormat="1" applyFont="1" applyFill="1" applyBorder="1" applyAlignment="1" applyProtection="1">
      <alignment horizontal="center" vertical="center"/>
      <protection locked="0"/>
    </xf>
    <xf numFmtId="178" fontId="14" fillId="5" borderId="0" xfId="0" applyNumberFormat="1" applyFont="1" applyFill="1" applyBorder="1" applyAlignment="1" applyProtection="1">
      <alignment horizontal="center" vertical="center"/>
      <protection locked="0"/>
    </xf>
    <xf numFmtId="176" fontId="6" fillId="0" borderId="6" xfId="0" applyNumberFormat="1" applyFont="1" applyBorder="1" applyAlignment="1" applyProtection="1">
      <alignment horizontal="left" vertical="center"/>
      <protection locked="0"/>
    </xf>
    <xf numFmtId="176" fontId="5" fillId="0" borderId="13" xfId="0" applyNumberFormat="1" applyFont="1" applyBorder="1" applyAlignment="1" applyProtection="1">
      <alignment horizontal="right" vertical="center"/>
      <protection locked="0"/>
    </xf>
    <xf numFmtId="176" fontId="5" fillId="0" borderId="0" xfId="0" applyNumberFormat="1" applyFont="1" applyBorder="1" applyAlignment="1" applyProtection="1">
      <alignment horizontal="right" vertical="center"/>
      <protection locked="0"/>
    </xf>
    <xf numFmtId="0" fontId="29" fillId="0" borderId="0" xfId="0" applyFont="1" applyAlignment="1" applyProtection="1">
      <alignment horizontal="center" vertical="center"/>
      <protection locked="0"/>
    </xf>
    <xf numFmtId="180" fontId="15" fillId="0" borderId="54" xfId="0" applyNumberFormat="1" applyFont="1" applyBorder="1" applyAlignment="1" applyProtection="1">
      <alignment horizontal="center" vertical="center"/>
    </xf>
    <xf numFmtId="180" fontId="15" fillId="0" borderId="55" xfId="0" applyNumberFormat="1" applyFont="1" applyBorder="1" applyAlignment="1" applyProtection="1">
      <alignment horizontal="center" vertical="center"/>
    </xf>
    <xf numFmtId="180" fontId="15" fillId="0" borderId="56" xfId="0" applyNumberFormat="1" applyFont="1" applyBorder="1" applyAlignment="1" applyProtection="1">
      <alignment horizontal="center" vertical="center"/>
    </xf>
    <xf numFmtId="180" fontId="15" fillId="0" borderId="57" xfId="0" applyNumberFormat="1" applyFont="1" applyBorder="1" applyAlignment="1" applyProtection="1">
      <alignment horizontal="center" vertical="center"/>
    </xf>
    <xf numFmtId="180" fontId="15" fillId="0" borderId="58" xfId="0" applyNumberFormat="1" applyFont="1" applyBorder="1" applyAlignment="1" applyProtection="1">
      <alignment horizontal="center" vertical="center"/>
    </xf>
    <xf numFmtId="180" fontId="15" fillId="0" borderId="59" xfId="0" applyNumberFormat="1" applyFont="1" applyBorder="1" applyAlignment="1" applyProtection="1">
      <alignment horizontal="center" vertical="center"/>
    </xf>
    <xf numFmtId="180" fontId="15" fillId="0" borderId="7" xfId="0" applyNumberFormat="1" applyFont="1" applyBorder="1" applyAlignment="1" applyProtection="1">
      <alignment horizontal="center" vertical="center"/>
    </xf>
    <xf numFmtId="180" fontId="15" fillId="0" borderId="8" xfId="0" applyNumberFormat="1" applyFont="1" applyBorder="1" applyAlignment="1" applyProtection="1">
      <alignment horizontal="center" vertical="center"/>
    </xf>
    <xf numFmtId="180" fontId="15" fillId="0" borderId="9" xfId="0" applyNumberFormat="1" applyFont="1" applyBorder="1" applyAlignment="1" applyProtection="1">
      <alignment horizontal="center" vertical="center"/>
    </xf>
    <xf numFmtId="180" fontId="15" fillId="0" borderId="13" xfId="0" applyNumberFormat="1" applyFont="1" applyBorder="1" applyAlignment="1" applyProtection="1">
      <alignment horizontal="center" vertical="center"/>
    </xf>
    <xf numFmtId="180" fontId="15" fillId="0" borderId="0" xfId="0" applyNumberFormat="1" applyFont="1" applyBorder="1" applyAlignment="1" applyProtection="1">
      <alignment horizontal="center" vertical="center"/>
    </xf>
    <xf numFmtId="180" fontId="15" fillId="0" borderId="14" xfId="0" applyNumberFormat="1" applyFont="1" applyBorder="1" applyAlignment="1" applyProtection="1">
      <alignment horizontal="center" vertical="center"/>
    </xf>
    <xf numFmtId="180" fontId="15" fillId="0" borderId="4" xfId="0" applyNumberFormat="1" applyFont="1" applyBorder="1" applyAlignment="1" applyProtection="1">
      <alignment horizontal="center" vertical="center"/>
    </xf>
    <xf numFmtId="180" fontId="15" fillId="0" borderId="5" xfId="0" applyNumberFormat="1" applyFont="1" applyBorder="1" applyAlignment="1" applyProtection="1">
      <alignment horizontal="center" vertical="center"/>
    </xf>
    <xf numFmtId="180" fontId="15" fillId="0" borderId="6" xfId="0" applyNumberFormat="1" applyFont="1" applyBorder="1" applyAlignment="1" applyProtection="1">
      <alignment horizontal="center" vertical="center"/>
    </xf>
    <xf numFmtId="0" fontId="3" fillId="0" borderId="8" xfId="0" applyFont="1" applyBorder="1" applyAlignment="1" applyProtection="1">
      <alignment horizontal="center" vertical="center"/>
    </xf>
    <xf numFmtId="0" fontId="3" fillId="5" borderId="5"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3" fillId="0" borderId="55"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3" fillId="5" borderId="4" xfId="0"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33" fillId="5" borderId="13" xfId="0" applyFont="1" applyFill="1" applyBorder="1" applyAlignment="1" applyProtection="1">
      <alignment horizontal="center" vertical="center" wrapText="1"/>
      <protection locked="0"/>
    </xf>
    <xf numFmtId="0" fontId="33" fillId="5" borderId="0" xfId="0" applyFont="1" applyFill="1" applyBorder="1" applyAlignment="1" applyProtection="1">
      <alignment horizontal="center" vertical="center" wrapText="1"/>
      <protection locked="0"/>
    </xf>
    <xf numFmtId="0" fontId="33" fillId="5" borderId="7"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14" fillId="0" borderId="1"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180" fontId="19" fillId="5" borderId="4" xfId="0" applyNumberFormat="1" applyFont="1" applyFill="1" applyBorder="1" applyAlignment="1" applyProtection="1">
      <alignment horizontal="right" vertical="center"/>
      <protection locked="0"/>
    </xf>
    <xf numFmtId="180" fontId="19" fillId="5" borderId="5" xfId="0" applyNumberFormat="1" applyFont="1" applyFill="1" applyBorder="1" applyAlignment="1" applyProtection="1">
      <alignment horizontal="right" vertical="center"/>
      <protection locked="0"/>
    </xf>
    <xf numFmtId="180" fontId="19" fillId="5" borderId="7" xfId="0" applyNumberFormat="1" applyFont="1" applyFill="1" applyBorder="1" applyAlignment="1" applyProtection="1">
      <alignment horizontal="right" vertical="center"/>
      <protection locked="0"/>
    </xf>
    <xf numFmtId="180" fontId="19" fillId="5" borderId="8" xfId="0" applyNumberFormat="1" applyFont="1" applyFill="1" applyBorder="1" applyAlignment="1" applyProtection="1">
      <alignment horizontal="right" vertical="center"/>
      <protection locked="0"/>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1" fillId="0" borderId="5"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6"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protection locked="0"/>
    </xf>
    <xf numFmtId="0" fontId="26" fillId="2" borderId="0" xfId="0" applyFont="1" applyFill="1" applyBorder="1" applyAlignment="1" applyProtection="1">
      <alignment horizontal="center" vertical="center"/>
    </xf>
    <xf numFmtId="38" fontId="9" fillId="0" borderId="4" xfId="1" applyFont="1" applyBorder="1" applyAlignment="1" applyProtection="1">
      <alignment horizontal="center" vertical="center"/>
    </xf>
    <xf numFmtId="38" fontId="9" fillId="0" borderId="5" xfId="1" applyFont="1" applyBorder="1" applyAlignment="1" applyProtection="1">
      <alignment horizontal="center" vertical="center"/>
    </xf>
    <xf numFmtId="38" fontId="9" fillId="0" borderId="7" xfId="1" applyFont="1" applyBorder="1" applyAlignment="1" applyProtection="1">
      <alignment horizontal="center" vertical="center"/>
    </xf>
    <xf numFmtId="38" fontId="9" fillId="0" borderId="8" xfId="1" applyFont="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2" fontId="14" fillId="0" borderId="4" xfId="0" applyNumberFormat="1" applyFont="1" applyBorder="1" applyAlignment="1" applyProtection="1">
      <alignment horizontal="center" vertical="center"/>
      <protection locked="0"/>
    </xf>
    <xf numFmtId="2" fontId="14" fillId="0" borderId="6" xfId="0" applyNumberFormat="1" applyFont="1" applyBorder="1" applyAlignment="1" applyProtection="1">
      <alignment horizontal="center" vertical="center"/>
      <protection locked="0"/>
    </xf>
    <xf numFmtId="2" fontId="14" fillId="0" borderId="13" xfId="0" applyNumberFormat="1" applyFont="1" applyBorder="1" applyAlignment="1" applyProtection="1">
      <alignment horizontal="center" vertical="center"/>
      <protection locked="0"/>
    </xf>
    <xf numFmtId="2" fontId="14" fillId="0" borderId="14" xfId="0" applyNumberFormat="1" applyFont="1" applyBorder="1" applyAlignment="1" applyProtection="1">
      <alignment horizontal="center" vertical="center"/>
      <protection locked="0"/>
    </xf>
    <xf numFmtId="2" fontId="14" fillId="0" borderId="7" xfId="0" applyNumberFormat="1" applyFont="1" applyBorder="1" applyAlignment="1" applyProtection="1">
      <alignment horizontal="center" vertical="center"/>
      <protection locked="0"/>
    </xf>
    <xf numFmtId="2" fontId="14" fillId="0" borderId="9"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2" fontId="22" fillId="0" borderId="2" xfId="0" applyNumberFormat="1" applyFont="1" applyBorder="1" applyProtection="1">
      <alignment vertical="center"/>
      <protection locked="0"/>
    </xf>
    <xf numFmtId="0" fontId="22" fillId="0" borderId="2" xfId="0" applyFont="1" applyBorder="1" applyProtection="1">
      <alignment vertical="center"/>
      <protection locked="0"/>
    </xf>
    <xf numFmtId="2" fontId="22" fillId="0" borderId="1" xfId="0" applyNumberFormat="1" applyFont="1" applyBorder="1" applyProtection="1">
      <alignment vertical="center"/>
      <protection locked="0"/>
    </xf>
    <xf numFmtId="0" fontId="4" fillId="0" borderId="5"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3" fillId="5" borderId="4"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180" fontId="10" fillId="0" borderId="4" xfId="0" applyNumberFormat="1" applyFont="1" applyBorder="1" applyProtection="1">
      <alignment vertical="center"/>
    </xf>
    <xf numFmtId="180" fontId="10" fillId="0" borderId="5" xfId="0" applyNumberFormat="1" applyFont="1" applyBorder="1" applyProtection="1">
      <alignment vertical="center"/>
    </xf>
    <xf numFmtId="180" fontId="10" fillId="0" borderId="13" xfId="0" applyNumberFormat="1" applyFont="1" applyBorder="1" applyProtection="1">
      <alignment vertical="center"/>
    </xf>
    <xf numFmtId="180" fontId="10" fillId="0" borderId="0" xfId="0" applyNumberFormat="1" applyFont="1" applyBorder="1" applyProtection="1">
      <alignment vertical="center"/>
    </xf>
    <xf numFmtId="180" fontId="10" fillId="0" borderId="7" xfId="0" applyNumberFormat="1" applyFont="1" applyBorder="1" applyProtection="1">
      <alignment vertical="center"/>
    </xf>
    <xf numFmtId="180" fontId="10" fillId="0" borderId="8" xfId="0" applyNumberFormat="1" applyFont="1" applyBorder="1" applyProtection="1">
      <alignment vertical="center"/>
    </xf>
    <xf numFmtId="0" fontId="23" fillId="0" borderId="5" xfId="0" applyFont="1" applyBorder="1" applyProtection="1">
      <alignment vertical="center"/>
      <protection locked="0"/>
    </xf>
    <xf numFmtId="0" fontId="23" fillId="0" borderId="6" xfId="0" applyFont="1" applyBorder="1" applyProtection="1">
      <alignment vertical="center"/>
      <protection locked="0"/>
    </xf>
    <xf numFmtId="0" fontId="23" fillId="0" borderId="0" xfId="0" applyFont="1" applyBorder="1" applyProtection="1">
      <alignment vertical="center"/>
      <protection locked="0"/>
    </xf>
    <xf numFmtId="0" fontId="23" fillId="0" borderId="14" xfId="0" applyFont="1" applyBorder="1" applyProtection="1">
      <alignment vertical="center"/>
      <protection locked="0"/>
    </xf>
    <xf numFmtId="0" fontId="23" fillId="0" borderId="8" xfId="0" applyFont="1" applyBorder="1" applyProtection="1">
      <alignment vertical="center"/>
      <protection locked="0"/>
    </xf>
    <xf numFmtId="0" fontId="23" fillId="0" borderId="9" xfId="0" applyFont="1" applyBorder="1" applyProtection="1">
      <alignment vertical="center"/>
      <protection locked="0"/>
    </xf>
    <xf numFmtId="2" fontId="22" fillId="0" borderId="0" xfId="0" applyNumberFormat="1" applyFont="1" applyProtection="1">
      <alignment vertical="center"/>
      <protection locked="0"/>
    </xf>
    <xf numFmtId="0" fontId="3" fillId="0" borderId="1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2" fontId="7" fillId="0" borderId="13" xfId="0" applyNumberFormat="1" applyFont="1" applyBorder="1" applyAlignment="1" applyProtection="1">
      <alignment horizontal="right" vertical="center"/>
      <protection locked="0"/>
    </xf>
    <xf numFmtId="2" fontId="7" fillId="0" borderId="14" xfId="0" applyNumberFormat="1" applyFont="1" applyBorder="1" applyAlignment="1" applyProtection="1">
      <alignment horizontal="right" vertical="center"/>
      <protection locked="0"/>
    </xf>
    <xf numFmtId="2" fontId="7" fillId="0" borderId="7" xfId="0" applyNumberFormat="1" applyFont="1" applyBorder="1" applyAlignment="1" applyProtection="1">
      <alignment horizontal="right" vertical="center"/>
      <protection locked="0"/>
    </xf>
    <xf numFmtId="2" fontId="7" fillId="0" borderId="9" xfId="0" applyNumberFormat="1" applyFont="1" applyBorder="1" applyAlignment="1" applyProtection="1">
      <alignment horizontal="right" vertical="center"/>
      <protection locked="0"/>
    </xf>
    <xf numFmtId="0" fontId="23" fillId="0" borderId="13"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177" fontId="9" fillId="5" borderId="46" xfId="1" applyNumberFormat="1" applyFont="1" applyFill="1" applyBorder="1" applyAlignment="1" applyProtection="1">
      <alignment horizontal="center" vertical="center"/>
      <protection locked="0"/>
    </xf>
    <xf numFmtId="177" fontId="9" fillId="5" borderId="47" xfId="1" applyNumberFormat="1" applyFont="1" applyFill="1" applyBorder="1" applyAlignment="1" applyProtection="1">
      <alignment horizontal="center" vertical="center"/>
      <protection locked="0"/>
    </xf>
    <xf numFmtId="177" fontId="9" fillId="5" borderId="48" xfId="1" applyNumberFormat="1"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23" fillId="5" borderId="4" xfId="0" applyFont="1" applyFill="1" applyBorder="1" applyAlignment="1" applyProtection="1">
      <alignment horizontal="center" vertical="center"/>
      <protection locked="0"/>
    </xf>
    <xf numFmtId="0" fontId="23" fillId="5" borderId="7"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49" fontId="5" fillId="5" borderId="13" xfId="0" applyNumberFormat="1" applyFont="1" applyFill="1" applyBorder="1" applyAlignment="1" applyProtection="1">
      <alignment horizontal="center" vertical="center" shrinkToFit="1"/>
      <protection locked="0"/>
    </xf>
    <xf numFmtId="49" fontId="5" fillId="5" borderId="14" xfId="0" applyNumberFormat="1" applyFont="1" applyFill="1" applyBorder="1" applyAlignment="1" applyProtection="1">
      <alignment horizontal="center" vertical="center" shrinkToFit="1"/>
      <protection locked="0"/>
    </xf>
    <xf numFmtId="49" fontId="5" fillId="5" borderId="7" xfId="0" applyNumberFormat="1" applyFont="1" applyFill="1" applyBorder="1" applyAlignment="1" applyProtection="1">
      <alignment horizontal="center" vertical="center" shrinkToFit="1"/>
      <protection locked="0"/>
    </xf>
    <xf numFmtId="49" fontId="5" fillId="5" borderId="9" xfId="0" applyNumberFormat="1" applyFont="1" applyFill="1" applyBorder="1" applyAlignment="1" applyProtection="1">
      <alignment horizontal="center" vertical="center" shrinkToFit="1"/>
      <protection locked="0"/>
    </xf>
    <xf numFmtId="0" fontId="23" fillId="5" borderId="13" xfId="0" applyFont="1" applyFill="1" applyBorder="1" applyAlignment="1" applyProtection="1">
      <alignment horizontal="center" vertical="center"/>
      <protection locked="0"/>
    </xf>
    <xf numFmtId="2" fontId="7" fillId="6" borderId="4" xfId="0" applyNumberFormat="1" applyFont="1" applyFill="1" applyBorder="1" applyAlignment="1" applyProtection="1">
      <alignment horizontal="right" vertical="center"/>
      <protection locked="0"/>
    </xf>
    <xf numFmtId="2" fontId="7" fillId="6" borderId="6" xfId="0" applyNumberFormat="1" applyFont="1" applyFill="1" applyBorder="1" applyAlignment="1" applyProtection="1">
      <alignment horizontal="right" vertical="center"/>
      <protection locked="0"/>
    </xf>
    <xf numFmtId="2" fontId="7" fillId="6" borderId="7" xfId="0" applyNumberFormat="1" applyFont="1" applyFill="1" applyBorder="1" applyAlignment="1" applyProtection="1">
      <alignment horizontal="right" vertical="center"/>
      <protection locked="0"/>
    </xf>
    <xf numFmtId="2" fontId="7" fillId="6" borderId="9" xfId="0" applyNumberFormat="1" applyFont="1" applyFill="1" applyBorder="1" applyAlignment="1" applyProtection="1">
      <alignment horizontal="right" vertical="center"/>
      <protection locked="0"/>
    </xf>
    <xf numFmtId="0" fontId="23" fillId="5" borderId="13"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2" fontId="7" fillId="0" borderId="0" xfId="0" applyNumberFormat="1" applyFont="1" applyBorder="1" applyAlignment="1" applyProtection="1">
      <alignment horizontal="right" vertical="center"/>
    </xf>
    <xf numFmtId="2" fontId="7" fillId="0" borderId="14" xfId="0" applyNumberFormat="1" applyFont="1" applyBorder="1" applyAlignment="1" applyProtection="1">
      <alignment horizontal="right" vertical="center"/>
    </xf>
    <xf numFmtId="2" fontId="7" fillId="0" borderId="8" xfId="0" applyNumberFormat="1" applyFont="1" applyBorder="1" applyAlignment="1" applyProtection="1">
      <alignment horizontal="right" vertical="center"/>
    </xf>
    <xf numFmtId="2" fontId="7" fillId="0" borderId="9" xfId="0" applyNumberFormat="1" applyFont="1" applyBorder="1" applyAlignment="1" applyProtection="1">
      <alignment horizontal="right" vertical="center"/>
    </xf>
    <xf numFmtId="0" fontId="24" fillId="5" borderId="4"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4" fillId="5" borderId="6"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protection locked="0"/>
    </xf>
    <xf numFmtId="0" fontId="24" fillId="5" borderId="8" xfId="0" applyFont="1" applyFill="1" applyBorder="1" applyAlignment="1" applyProtection="1">
      <alignment horizontal="center" vertical="center"/>
      <protection locked="0"/>
    </xf>
    <xf numFmtId="0" fontId="24" fillId="5" borderId="9"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protection locked="0"/>
    </xf>
    <xf numFmtId="0" fontId="24" fillId="0" borderId="7"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protection locked="0"/>
    </xf>
    <xf numFmtId="0" fontId="6" fillId="5" borderId="20"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0" fontId="6" fillId="5" borderId="50"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2" fontId="7" fillId="5" borderId="4" xfId="0" applyNumberFormat="1" applyFont="1" applyFill="1" applyBorder="1" applyAlignment="1" applyProtection="1">
      <alignment horizontal="center" vertical="center"/>
      <protection locked="0"/>
    </xf>
    <xf numFmtId="2" fontId="7" fillId="5" borderId="6" xfId="0" applyNumberFormat="1" applyFont="1" applyFill="1" applyBorder="1" applyAlignment="1" applyProtection="1">
      <alignment horizontal="center" vertical="center"/>
      <protection locked="0"/>
    </xf>
    <xf numFmtId="2" fontId="7" fillId="5" borderId="7" xfId="0" applyNumberFormat="1" applyFont="1" applyFill="1" applyBorder="1" applyAlignment="1" applyProtection="1">
      <alignment horizontal="center" vertical="center"/>
      <protection locked="0"/>
    </xf>
    <xf numFmtId="2" fontId="7" fillId="5" borderId="9" xfId="0" applyNumberFormat="1" applyFont="1" applyFill="1" applyBorder="1" applyAlignment="1" applyProtection="1">
      <alignment horizontal="center" vertical="center"/>
      <protection locked="0"/>
    </xf>
    <xf numFmtId="0" fontId="23"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49" fontId="5" fillId="5" borderId="39" xfId="0" applyNumberFormat="1" applyFont="1" applyFill="1" applyBorder="1" applyAlignment="1" applyProtection="1">
      <alignment horizontal="center" vertical="center" shrinkToFit="1"/>
      <protection locked="0"/>
    </xf>
    <xf numFmtId="49" fontId="5" fillId="5" borderId="41" xfId="0" applyNumberFormat="1" applyFont="1" applyFill="1" applyBorder="1" applyAlignment="1" applyProtection="1">
      <alignment horizontal="center" vertical="center" shrinkToFit="1"/>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3" fillId="5" borderId="25" xfId="0" applyFont="1" applyFill="1" applyBorder="1" applyAlignment="1" applyProtection="1">
      <alignment horizontal="center" vertical="center" wrapText="1"/>
      <protection locked="0"/>
    </xf>
    <xf numFmtId="0" fontId="23" fillId="5" borderId="33" xfId="0" applyFont="1" applyFill="1" applyBorder="1" applyAlignment="1" applyProtection="1">
      <alignment horizontal="center" vertical="center"/>
      <protection locked="0"/>
    </xf>
    <xf numFmtId="0" fontId="23" fillId="5" borderId="35"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wrapText="1"/>
      <protection locked="0"/>
    </xf>
    <xf numFmtId="0" fontId="5"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5" fillId="5" borderId="39" xfId="0" applyFont="1" applyFill="1" applyBorder="1" applyAlignment="1" applyProtection="1">
      <alignment horizontal="center" vertical="center"/>
      <protection locked="0"/>
    </xf>
    <xf numFmtId="0" fontId="5" fillId="5" borderId="40" xfId="0" applyFont="1" applyFill="1" applyBorder="1" applyAlignment="1" applyProtection="1">
      <alignment horizontal="center" vertical="center"/>
      <protection locked="0"/>
    </xf>
    <xf numFmtId="0" fontId="5" fillId="5" borderId="41"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23" fillId="5" borderId="26"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2" fontId="7" fillId="0" borderId="26" xfId="0" applyNumberFormat="1" applyFont="1" applyBorder="1" applyAlignment="1" applyProtection="1">
      <alignment horizontal="right" vertical="center"/>
      <protection locked="0"/>
    </xf>
    <xf numFmtId="2" fontId="7" fillId="0" borderId="28" xfId="0" applyNumberFormat="1" applyFont="1" applyBorder="1" applyAlignment="1" applyProtection="1">
      <alignment horizontal="right" vertical="center"/>
      <protection locked="0"/>
    </xf>
    <xf numFmtId="0" fontId="23" fillId="5" borderId="33" xfId="0" applyFont="1" applyFill="1" applyBorder="1" applyAlignment="1" applyProtection="1">
      <alignment horizontal="center" vertical="center" wrapText="1"/>
      <protection locked="0"/>
    </xf>
    <xf numFmtId="0" fontId="23" fillId="5" borderId="38" xfId="0" applyFont="1" applyFill="1" applyBorder="1" applyAlignment="1" applyProtection="1">
      <alignment horizontal="center" vertical="center"/>
      <protection locked="0"/>
    </xf>
    <xf numFmtId="2" fontId="7" fillId="0" borderId="0" xfId="0" applyNumberFormat="1" applyFont="1" applyBorder="1" applyAlignment="1" applyProtection="1">
      <alignment horizontal="right" vertical="center"/>
      <protection locked="0"/>
    </xf>
    <xf numFmtId="2" fontId="7" fillId="0" borderId="40" xfId="0" applyNumberFormat="1" applyFont="1" applyBorder="1" applyAlignment="1" applyProtection="1">
      <alignment horizontal="right" vertical="center"/>
      <protection locked="0"/>
    </xf>
    <xf numFmtId="2" fontId="7" fillId="0" borderId="41" xfId="0" applyNumberFormat="1" applyFont="1" applyBorder="1" applyAlignment="1" applyProtection="1">
      <alignment horizontal="right"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23" fillId="0" borderId="4" xfId="0" applyFont="1" applyBorder="1" applyAlignment="1" applyProtection="1">
      <alignment horizontal="center" vertical="center"/>
      <protection locked="0"/>
    </xf>
    <xf numFmtId="2" fontId="7" fillId="0" borderId="5" xfId="0" applyNumberFormat="1" applyFont="1" applyBorder="1" applyAlignment="1" applyProtection="1">
      <alignment horizontal="right" vertical="center"/>
      <protection locked="0"/>
    </xf>
    <xf numFmtId="2" fontId="7" fillId="0" borderId="8" xfId="0" applyNumberFormat="1" applyFont="1" applyBorder="1" applyAlignment="1" applyProtection="1">
      <alignment horizontal="right" vertical="center"/>
      <protection locked="0"/>
    </xf>
    <xf numFmtId="2" fontId="7" fillId="0" borderId="6" xfId="0" applyNumberFormat="1" applyFont="1" applyBorder="1" applyAlignment="1" applyProtection="1">
      <alignment horizontal="right" vertical="center"/>
      <protection locked="0"/>
    </xf>
    <xf numFmtId="180" fontId="10" fillId="0" borderId="1" xfId="0" applyNumberFormat="1" applyFont="1" applyBorder="1" applyProtection="1">
      <alignment vertical="center"/>
    </xf>
    <xf numFmtId="180" fontId="10" fillId="0" borderId="2" xfId="0" applyNumberFormat="1" applyFont="1" applyBorder="1" applyProtection="1">
      <alignment vertical="center"/>
    </xf>
    <xf numFmtId="0" fontId="9" fillId="0" borderId="10"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2" fontId="10" fillId="0" borderId="1" xfId="0" applyNumberFormat="1" applyFont="1" applyBorder="1" applyProtection="1">
      <alignment vertical="center"/>
      <protection locked="0"/>
    </xf>
    <xf numFmtId="0" fontId="10" fillId="0" borderId="2" xfId="0" applyFont="1" applyBorder="1" applyProtection="1">
      <alignment vertical="center"/>
      <protection locked="0"/>
    </xf>
    <xf numFmtId="0" fontId="10" fillId="0" borderId="3" xfId="0" applyFont="1" applyBorder="1" applyProtection="1">
      <alignment vertical="center"/>
      <protection locked="0"/>
    </xf>
    <xf numFmtId="0" fontId="8" fillId="5" borderId="14" xfId="0" applyFont="1" applyFill="1" applyBorder="1" applyAlignment="1" applyProtection="1">
      <alignment horizontal="center" vertical="center"/>
      <protection locked="0"/>
    </xf>
    <xf numFmtId="0" fontId="23" fillId="0" borderId="15" xfId="0" applyFont="1" applyBorder="1" applyAlignment="1" applyProtection="1">
      <alignment horizontal="center" vertical="center" wrapText="1"/>
      <protection locked="0"/>
    </xf>
    <xf numFmtId="2" fontId="7" fillId="0" borderId="26" xfId="0" applyNumberFormat="1" applyFont="1" applyBorder="1" applyAlignment="1" applyProtection="1">
      <alignment horizontal="right" vertical="center"/>
    </xf>
    <xf numFmtId="2" fontId="7" fillId="0" borderId="28" xfId="0" applyNumberFormat="1" applyFont="1" applyBorder="1" applyAlignment="1" applyProtection="1">
      <alignment horizontal="right" vertical="center"/>
    </xf>
    <xf numFmtId="2" fontId="7" fillId="0" borderId="13" xfId="0" applyNumberFormat="1" applyFont="1" applyBorder="1" applyAlignment="1" applyProtection="1">
      <alignment horizontal="right" vertical="center"/>
    </xf>
    <xf numFmtId="2" fontId="7" fillId="0" borderId="7" xfId="0" applyNumberFormat="1" applyFont="1" applyBorder="1" applyAlignment="1" applyProtection="1">
      <alignment horizontal="right" vertical="center"/>
    </xf>
    <xf numFmtId="2" fontId="7" fillId="0" borderId="4" xfId="0" applyNumberFormat="1" applyFont="1" applyFill="1" applyBorder="1" applyAlignment="1" applyProtection="1">
      <alignment horizontal="right" vertical="center"/>
      <protection locked="0"/>
    </xf>
    <xf numFmtId="2" fontId="7" fillId="0" borderId="6" xfId="0" applyNumberFormat="1" applyFont="1" applyFill="1" applyBorder="1" applyAlignment="1" applyProtection="1">
      <alignment horizontal="right" vertical="center"/>
      <protection locked="0"/>
    </xf>
    <xf numFmtId="2" fontId="7" fillId="0" borderId="13" xfId="0" applyNumberFormat="1" applyFont="1" applyFill="1" applyBorder="1" applyAlignment="1" applyProtection="1">
      <alignment horizontal="right" vertical="center"/>
      <protection locked="0"/>
    </xf>
    <xf numFmtId="2" fontId="7" fillId="0" borderId="14" xfId="0" applyNumberFormat="1" applyFont="1" applyFill="1" applyBorder="1" applyAlignment="1" applyProtection="1">
      <alignment horizontal="right"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24" fillId="5" borderId="13" xfId="0"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2" fontId="7" fillId="0" borderId="4" xfId="0" applyNumberFormat="1" applyFont="1" applyBorder="1" applyAlignment="1" applyProtection="1">
      <alignment horizontal="right" vertical="center"/>
      <protection locked="0"/>
    </xf>
    <xf numFmtId="2" fontId="7" fillId="0" borderId="39" xfId="0" applyNumberFormat="1" applyFont="1" applyBorder="1" applyAlignment="1" applyProtection="1">
      <alignment horizontal="right" vertical="center"/>
      <protection locked="0"/>
    </xf>
    <xf numFmtId="0" fontId="23" fillId="0" borderId="11"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3" fillId="5" borderId="39"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179" fontId="9" fillId="0" borderId="46" xfId="1" applyNumberFormat="1" applyFont="1" applyFill="1" applyBorder="1" applyAlignment="1" applyProtection="1">
      <alignment horizontal="center" vertical="center"/>
      <protection locked="0"/>
    </xf>
    <xf numFmtId="179" fontId="9" fillId="0" borderId="47" xfId="1" applyNumberFormat="1" applyFont="1" applyFill="1" applyBorder="1" applyAlignment="1" applyProtection="1">
      <alignment horizontal="center" vertical="center"/>
      <protection locked="0"/>
    </xf>
    <xf numFmtId="179" fontId="9" fillId="0" borderId="48" xfId="1" applyNumberFormat="1" applyFont="1" applyFill="1" applyBorder="1" applyAlignment="1" applyProtection="1">
      <alignment horizontal="center" vertical="center"/>
      <protection locked="0"/>
    </xf>
    <xf numFmtId="0" fontId="3" fillId="5" borderId="39"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2" fontId="3" fillId="5" borderId="13" xfId="0" applyNumberFormat="1" applyFont="1" applyFill="1" applyBorder="1" applyAlignment="1" applyProtection="1">
      <alignment horizontal="center" vertical="center"/>
      <protection locked="0"/>
    </xf>
    <xf numFmtId="2" fontId="3" fillId="5" borderId="14" xfId="0" applyNumberFormat="1" applyFont="1" applyFill="1" applyBorder="1" applyAlignment="1" applyProtection="1">
      <alignment horizontal="center" vertical="center"/>
      <protection locked="0"/>
    </xf>
    <xf numFmtId="2" fontId="3" fillId="5" borderId="4" xfId="0" applyNumberFormat="1" applyFont="1" applyFill="1" applyBorder="1" applyAlignment="1" applyProtection="1">
      <alignment horizontal="center" vertical="center"/>
      <protection locked="0"/>
    </xf>
    <xf numFmtId="2" fontId="3" fillId="5" borderId="6" xfId="0" applyNumberFormat="1" applyFont="1" applyFill="1" applyBorder="1" applyAlignment="1" applyProtection="1">
      <alignment horizontal="center" vertical="center"/>
      <protection locked="0"/>
    </xf>
    <xf numFmtId="0" fontId="3" fillId="5" borderId="32" xfId="0" applyFont="1" applyFill="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2" fontId="7" fillId="0" borderId="27" xfId="0" applyNumberFormat="1" applyFont="1" applyBorder="1" applyAlignment="1" applyProtection="1">
      <alignment horizontal="right" vertical="center"/>
      <protection locked="0"/>
    </xf>
    <xf numFmtId="0" fontId="3" fillId="0" borderId="51"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0"/>
  <sheetViews>
    <sheetView zoomScale="115" zoomScaleNormal="115" zoomScaleSheetLayoutView="130" workbookViewId="0">
      <selection activeCell="AG43" sqref="AG43"/>
    </sheetView>
  </sheetViews>
  <sheetFormatPr defaultRowHeight="14.25" x14ac:dyDescent="0.15"/>
  <cols>
    <col min="1" max="1" width="3.125" style="1" customWidth="1"/>
    <col min="2" max="5" width="4.125" style="1" customWidth="1"/>
    <col min="6" max="6" width="3.375" style="1" customWidth="1"/>
    <col min="7" max="9" width="5.625" style="1" customWidth="1"/>
    <col min="10" max="10" width="3.375" style="1" customWidth="1"/>
    <col min="11" max="13" width="5.625" style="1" customWidth="1"/>
    <col min="14" max="14" width="3.375" style="1" customWidth="1"/>
    <col min="15" max="17" width="5.625" style="1" customWidth="1"/>
    <col min="18" max="18" width="3.375" style="1" customWidth="1"/>
    <col min="19" max="21" width="5.625" style="1" customWidth="1"/>
    <col min="22" max="22" width="3.375" style="1" customWidth="1"/>
    <col min="23" max="25" width="5.625" style="1" customWidth="1"/>
    <col min="26" max="26" width="3.375" style="1" customWidth="1"/>
    <col min="27" max="29" width="5.625" style="1" customWidth="1"/>
    <col min="30" max="48" width="4.625" style="1" customWidth="1"/>
    <col min="49" max="16384" width="9" style="1"/>
  </cols>
  <sheetData>
    <row r="1" spans="1:29" x14ac:dyDescent="0.15">
      <c r="A1" s="1" t="s">
        <v>85</v>
      </c>
    </row>
    <row r="2" spans="1:29" x14ac:dyDescent="0.15">
      <c r="A2" s="140"/>
      <c r="B2" s="141"/>
      <c r="C2" s="141"/>
      <c r="D2" s="141"/>
      <c r="E2" s="142"/>
      <c r="F2" s="141" t="s">
        <v>4</v>
      </c>
      <c r="G2" s="141"/>
      <c r="H2" s="141"/>
      <c r="I2" s="141"/>
      <c r="J2" s="140" t="s">
        <v>6</v>
      </c>
      <c r="K2" s="141"/>
      <c r="L2" s="141"/>
      <c r="M2" s="142"/>
      <c r="N2" s="141" t="s">
        <v>7</v>
      </c>
      <c r="O2" s="141"/>
      <c r="P2" s="141"/>
      <c r="Q2" s="141"/>
      <c r="R2" s="140" t="s">
        <v>8</v>
      </c>
      <c r="S2" s="141"/>
      <c r="T2" s="141"/>
      <c r="U2" s="142"/>
      <c r="V2" s="141" t="s">
        <v>9</v>
      </c>
      <c r="W2" s="141"/>
      <c r="X2" s="141"/>
      <c r="Y2" s="141"/>
      <c r="Z2" s="140" t="s">
        <v>10</v>
      </c>
      <c r="AA2" s="141"/>
      <c r="AB2" s="141"/>
      <c r="AC2" s="142"/>
    </row>
    <row r="3" spans="1:29" ht="17.25" x14ac:dyDescent="0.15">
      <c r="A3" s="143"/>
      <c r="B3" s="144"/>
      <c r="C3" s="144"/>
      <c r="D3" s="144"/>
      <c r="E3" s="149"/>
      <c r="F3" s="49" t="s">
        <v>124</v>
      </c>
      <c r="G3" s="50"/>
      <c r="H3" s="48">
        <v>30</v>
      </c>
      <c r="I3" s="52" t="s">
        <v>123</v>
      </c>
      <c r="J3" s="49" t="s">
        <v>124</v>
      </c>
      <c r="K3" s="50"/>
      <c r="L3" s="48">
        <v>31</v>
      </c>
      <c r="M3" s="52" t="s">
        <v>123</v>
      </c>
      <c r="N3" s="49" t="s">
        <v>124</v>
      </c>
      <c r="O3" s="50"/>
      <c r="P3" s="51">
        <f>L3+1</f>
        <v>32</v>
      </c>
      <c r="Q3" s="52" t="s">
        <v>123</v>
      </c>
      <c r="R3" s="49" t="s">
        <v>124</v>
      </c>
      <c r="S3" s="50"/>
      <c r="T3" s="51">
        <f>P3+1</f>
        <v>33</v>
      </c>
      <c r="U3" s="52" t="s">
        <v>123</v>
      </c>
      <c r="V3" s="49" t="s">
        <v>124</v>
      </c>
      <c r="W3" s="50"/>
      <c r="X3" s="51">
        <f>T3+1</f>
        <v>34</v>
      </c>
      <c r="Y3" s="52" t="s">
        <v>123</v>
      </c>
      <c r="Z3" s="49" t="s">
        <v>124</v>
      </c>
      <c r="AA3" s="50"/>
      <c r="AB3" s="51">
        <f>X3+1</f>
        <v>35</v>
      </c>
      <c r="AC3" s="53" t="s">
        <v>123</v>
      </c>
    </row>
    <row r="4" spans="1:29" ht="24" customHeight="1" x14ac:dyDescent="0.15">
      <c r="A4" s="105" t="s">
        <v>126</v>
      </c>
      <c r="B4" s="106"/>
      <c r="C4" s="106"/>
      <c r="D4" s="106"/>
      <c r="E4" s="107"/>
      <c r="F4" s="114" t="s">
        <v>89</v>
      </c>
      <c r="G4" s="122" t="s">
        <v>142</v>
      </c>
      <c r="H4" s="122"/>
      <c r="I4" s="123"/>
      <c r="J4" s="118" t="s">
        <v>143</v>
      </c>
      <c r="K4" s="122" t="s">
        <v>142</v>
      </c>
      <c r="L4" s="122"/>
      <c r="M4" s="123"/>
      <c r="N4" s="118" t="s">
        <v>143</v>
      </c>
      <c r="O4" s="120" t="str">
        <f>K4</f>
        <v>㈱・・・・・・・・</v>
      </c>
      <c r="P4" s="120"/>
      <c r="Q4" s="121"/>
      <c r="R4" s="118" t="s">
        <v>143</v>
      </c>
      <c r="S4" s="120" t="str">
        <f>O4</f>
        <v>㈱・・・・・・・・</v>
      </c>
      <c r="T4" s="120"/>
      <c r="U4" s="121"/>
      <c r="V4" s="118" t="s">
        <v>143</v>
      </c>
      <c r="W4" s="120" t="str">
        <f>S4</f>
        <v>㈱・・・・・・・・</v>
      </c>
      <c r="X4" s="120"/>
      <c r="Y4" s="121"/>
      <c r="Z4" s="118" t="s">
        <v>143</v>
      </c>
      <c r="AA4" s="120" t="str">
        <f>W4</f>
        <v>㈱・・・・・・・・</v>
      </c>
      <c r="AB4" s="120"/>
      <c r="AC4" s="121"/>
    </row>
    <row r="5" spans="1:29" ht="24" customHeight="1" x14ac:dyDescent="0.15">
      <c r="A5" s="108"/>
      <c r="B5" s="109"/>
      <c r="C5" s="109"/>
      <c r="D5" s="109"/>
      <c r="E5" s="110"/>
      <c r="F5" s="115"/>
      <c r="G5" s="124" t="s">
        <v>144</v>
      </c>
      <c r="H5" s="124"/>
      <c r="I5" s="125"/>
      <c r="J5" s="119"/>
      <c r="K5" s="124" t="s">
        <v>144</v>
      </c>
      <c r="L5" s="124"/>
      <c r="M5" s="125"/>
      <c r="N5" s="119"/>
      <c r="O5" s="126" t="str">
        <f>K5</f>
        <v>　（………㈱）</v>
      </c>
      <c r="P5" s="126"/>
      <c r="Q5" s="127"/>
      <c r="R5" s="119"/>
      <c r="S5" s="126" t="str">
        <f>O5</f>
        <v>　（………㈱）</v>
      </c>
      <c r="T5" s="126"/>
      <c r="U5" s="127"/>
      <c r="V5" s="119"/>
      <c r="W5" s="126" t="str">
        <f>S5</f>
        <v>　（………㈱）</v>
      </c>
      <c r="X5" s="126"/>
      <c r="Y5" s="127"/>
      <c r="Z5" s="119"/>
      <c r="AA5" s="126" t="str">
        <f>W5</f>
        <v>　（………㈱）</v>
      </c>
      <c r="AB5" s="126"/>
      <c r="AC5" s="127"/>
    </row>
    <row r="6" spans="1:29" ht="24" customHeight="1" x14ac:dyDescent="0.15">
      <c r="A6" s="108"/>
      <c r="B6" s="109"/>
      <c r="C6" s="109"/>
      <c r="D6" s="109"/>
      <c r="E6" s="110"/>
      <c r="F6" s="114" t="s">
        <v>90</v>
      </c>
      <c r="G6" s="122" t="s">
        <v>145</v>
      </c>
      <c r="H6" s="122"/>
      <c r="I6" s="123"/>
      <c r="J6" s="118" t="s">
        <v>146</v>
      </c>
      <c r="K6" s="122" t="s">
        <v>145</v>
      </c>
      <c r="L6" s="122"/>
      <c r="M6" s="123"/>
      <c r="N6" s="118" t="s">
        <v>146</v>
      </c>
      <c r="O6" s="120" t="str">
        <f t="shared" ref="O6:O11" si="0">K6</f>
        <v>㈱○○○</v>
      </c>
      <c r="P6" s="120"/>
      <c r="Q6" s="121"/>
      <c r="R6" s="118" t="s">
        <v>146</v>
      </c>
      <c r="S6" s="120" t="str">
        <f t="shared" ref="S6:S11" si="1">O6</f>
        <v>㈱○○○</v>
      </c>
      <c r="T6" s="120"/>
      <c r="U6" s="121"/>
      <c r="V6" s="118" t="s">
        <v>146</v>
      </c>
      <c r="W6" s="120" t="str">
        <f t="shared" ref="W6:W11" si="2">S6</f>
        <v>㈱○○○</v>
      </c>
      <c r="X6" s="120"/>
      <c r="Y6" s="121"/>
      <c r="Z6" s="118" t="s">
        <v>146</v>
      </c>
      <c r="AA6" s="120" t="str">
        <f t="shared" ref="AA6:AA11" si="3">W6</f>
        <v>㈱○○○</v>
      </c>
      <c r="AB6" s="120"/>
      <c r="AC6" s="121"/>
    </row>
    <row r="7" spans="1:29" ht="24" customHeight="1" x14ac:dyDescent="0.15">
      <c r="A7" s="108"/>
      <c r="B7" s="109"/>
      <c r="C7" s="109"/>
      <c r="D7" s="109"/>
      <c r="E7" s="110"/>
      <c r="F7" s="115"/>
      <c r="G7" s="124" t="s">
        <v>144</v>
      </c>
      <c r="H7" s="124"/>
      <c r="I7" s="125"/>
      <c r="J7" s="119"/>
      <c r="K7" s="124" t="s">
        <v>144</v>
      </c>
      <c r="L7" s="124"/>
      <c r="M7" s="125"/>
      <c r="N7" s="119"/>
      <c r="O7" s="126" t="str">
        <f t="shared" si="0"/>
        <v>　（………㈱）</v>
      </c>
      <c r="P7" s="126"/>
      <c r="Q7" s="127"/>
      <c r="R7" s="119"/>
      <c r="S7" s="126" t="str">
        <f t="shared" si="1"/>
        <v>　（………㈱）</v>
      </c>
      <c r="T7" s="126"/>
      <c r="U7" s="127"/>
      <c r="V7" s="119"/>
      <c r="W7" s="126" t="str">
        <f t="shared" si="2"/>
        <v>　（………㈱）</v>
      </c>
      <c r="X7" s="126"/>
      <c r="Y7" s="127"/>
      <c r="Z7" s="119"/>
      <c r="AA7" s="126" t="str">
        <f t="shared" si="3"/>
        <v>　（………㈱）</v>
      </c>
      <c r="AB7" s="126"/>
      <c r="AC7" s="127"/>
    </row>
    <row r="8" spans="1:29" ht="24" customHeight="1" x14ac:dyDescent="0.15">
      <c r="A8" s="108"/>
      <c r="B8" s="109"/>
      <c r="C8" s="109"/>
      <c r="D8" s="109"/>
      <c r="E8" s="110"/>
      <c r="F8" s="114" t="s">
        <v>91</v>
      </c>
      <c r="G8" s="122" t="s">
        <v>147</v>
      </c>
      <c r="H8" s="122"/>
      <c r="I8" s="123"/>
      <c r="J8" s="118" t="s">
        <v>148</v>
      </c>
      <c r="K8" s="122" t="s">
        <v>147</v>
      </c>
      <c r="L8" s="122"/>
      <c r="M8" s="123"/>
      <c r="N8" s="118" t="s">
        <v>148</v>
      </c>
      <c r="O8" s="120" t="str">
        <f t="shared" si="0"/>
        <v>●●●●㈱</v>
      </c>
      <c r="P8" s="120"/>
      <c r="Q8" s="121"/>
      <c r="R8" s="118" t="s">
        <v>148</v>
      </c>
      <c r="S8" s="120" t="str">
        <f t="shared" si="1"/>
        <v>●●●●㈱</v>
      </c>
      <c r="T8" s="120"/>
      <c r="U8" s="121"/>
      <c r="V8" s="118" t="s">
        <v>148</v>
      </c>
      <c r="W8" s="120" t="str">
        <f t="shared" si="2"/>
        <v>●●●●㈱</v>
      </c>
      <c r="X8" s="120"/>
      <c r="Y8" s="121"/>
      <c r="Z8" s="118" t="s">
        <v>148</v>
      </c>
      <c r="AA8" s="120" t="str">
        <f t="shared" si="3"/>
        <v>●●●●㈱</v>
      </c>
      <c r="AB8" s="120"/>
      <c r="AC8" s="121"/>
    </row>
    <row r="9" spans="1:29" ht="24" customHeight="1" x14ac:dyDescent="0.15">
      <c r="A9" s="108"/>
      <c r="B9" s="109"/>
      <c r="C9" s="109"/>
      <c r="D9" s="109"/>
      <c r="E9" s="110"/>
      <c r="F9" s="115"/>
      <c r="G9" s="124" t="s">
        <v>149</v>
      </c>
      <c r="H9" s="124"/>
      <c r="I9" s="125"/>
      <c r="J9" s="119"/>
      <c r="K9" s="124" t="s">
        <v>149</v>
      </c>
      <c r="L9" s="124"/>
      <c r="M9" s="125"/>
      <c r="N9" s="119"/>
      <c r="O9" s="126" t="str">
        <f t="shared" si="0"/>
        <v>　（…■…㈱）</v>
      </c>
      <c r="P9" s="126"/>
      <c r="Q9" s="127"/>
      <c r="R9" s="119"/>
      <c r="S9" s="126" t="str">
        <f t="shared" si="1"/>
        <v>　（…■…㈱）</v>
      </c>
      <c r="T9" s="126"/>
      <c r="U9" s="127"/>
      <c r="V9" s="119"/>
      <c r="W9" s="126" t="str">
        <f t="shared" si="2"/>
        <v>　（…■…㈱）</v>
      </c>
      <c r="X9" s="126"/>
      <c r="Y9" s="127"/>
      <c r="Z9" s="119"/>
      <c r="AA9" s="126" t="str">
        <f t="shared" si="3"/>
        <v>　（…■…㈱）</v>
      </c>
      <c r="AB9" s="126"/>
      <c r="AC9" s="127"/>
    </row>
    <row r="10" spans="1:29" ht="24" customHeight="1" x14ac:dyDescent="0.15">
      <c r="A10" s="108"/>
      <c r="B10" s="109"/>
      <c r="C10" s="109"/>
      <c r="D10" s="109"/>
      <c r="E10" s="110"/>
      <c r="F10" s="114" t="s">
        <v>125</v>
      </c>
      <c r="G10" s="122" t="s">
        <v>150</v>
      </c>
      <c r="H10" s="122"/>
      <c r="I10" s="123"/>
      <c r="J10" s="118" t="s">
        <v>151</v>
      </c>
      <c r="K10" s="122" t="s">
        <v>150</v>
      </c>
      <c r="L10" s="122"/>
      <c r="M10" s="123"/>
      <c r="N10" s="118" t="s">
        <v>151</v>
      </c>
      <c r="O10" s="120" t="str">
        <f t="shared" si="0"/>
        <v>◎◎●●㈱</v>
      </c>
      <c r="P10" s="120"/>
      <c r="Q10" s="121"/>
      <c r="R10" s="118" t="s">
        <v>151</v>
      </c>
      <c r="S10" s="120" t="str">
        <f t="shared" si="1"/>
        <v>◎◎●●㈱</v>
      </c>
      <c r="T10" s="120"/>
      <c r="U10" s="121"/>
      <c r="V10" s="118" t="s">
        <v>151</v>
      </c>
      <c r="W10" s="120" t="str">
        <f t="shared" si="2"/>
        <v>◎◎●●㈱</v>
      </c>
      <c r="X10" s="120"/>
      <c r="Y10" s="121"/>
      <c r="Z10" s="118" t="s">
        <v>151</v>
      </c>
      <c r="AA10" s="120" t="str">
        <f t="shared" si="3"/>
        <v>◎◎●●㈱</v>
      </c>
      <c r="AB10" s="120"/>
      <c r="AC10" s="121"/>
    </row>
    <row r="11" spans="1:29" ht="24" customHeight="1" x14ac:dyDescent="0.15">
      <c r="A11" s="108"/>
      <c r="B11" s="109"/>
      <c r="C11" s="109"/>
      <c r="D11" s="109"/>
      <c r="E11" s="110"/>
      <c r="F11" s="115"/>
      <c r="G11" s="124" t="s">
        <v>149</v>
      </c>
      <c r="H11" s="124"/>
      <c r="I11" s="125"/>
      <c r="J11" s="119"/>
      <c r="K11" s="124" t="s">
        <v>149</v>
      </c>
      <c r="L11" s="124"/>
      <c r="M11" s="125"/>
      <c r="N11" s="119"/>
      <c r="O11" s="126" t="str">
        <f t="shared" si="0"/>
        <v>　（…■…㈱）</v>
      </c>
      <c r="P11" s="126"/>
      <c r="Q11" s="127"/>
      <c r="R11" s="119"/>
      <c r="S11" s="126" t="str">
        <f t="shared" si="1"/>
        <v>　（…■…㈱）</v>
      </c>
      <c r="T11" s="126"/>
      <c r="U11" s="127"/>
      <c r="V11" s="119"/>
      <c r="W11" s="126" t="str">
        <f t="shared" si="2"/>
        <v>　（…■…㈱）</v>
      </c>
      <c r="X11" s="126"/>
      <c r="Y11" s="127"/>
      <c r="Z11" s="119"/>
      <c r="AA11" s="126" t="str">
        <f t="shared" si="3"/>
        <v>　（…■…㈱）</v>
      </c>
      <c r="AB11" s="126"/>
      <c r="AC11" s="127"/>
    </row>
    <row r="12" spans="1:29" ht="18" customHeight="1" x14ac:dyDescent="0.15">
      <c r="A12" s="108"/>
      <c r="B12" s="109"/>
      <c r="C12" s="109"/>
      <c r="D12" s="109"/>
      <c r="E12" s="110"/>
      <c r="F12" s="114"/>
      <c r="G12" s="116" t="s">
        <v>223</v>
      </c>
      <c r="H12" s="116"/>
      <c r="I12" s="117"/>
      <c r="J12" s="114"/>
      <c r="K12" s="116" t="s">
        <v>223</v>
      </c>
      <c r="L12" s="116"/>
      <c r="M12" s="117"/>
      <c r="N12" s="118"/>
      <c r="O12" s="120" t="str">
        <f t="shared" ref="O12:O15" si="4">K12</f>
        <v>―</v>
      </c>
      <c r="P12" s="120"/>
      <c r="Q12" s="121"/>
      <c r="R12" s="118"/>
      <c r="S12" s="120" t="str">
        <f t="shared" ref="S12:S15" si="5">O12</f>
        <v>―</v>
      </c>
      <c r="T12" s="120"/>
      <c r="U12" s="121"/>
      <c r="V12" s="118"/>
      <c r="W12" s="120" t="str">
        <f t="shared" ref="W12:W15" si="6">S12</f>
        <v>―</v>
      </c>
      <c r="X12" s="120"/>
      <c r="Y12" s="121"/>
      <c r="Z12" s="118"/>
      <c r="AA12" s="120" t="str">
        <f t="shared" ref="AA12:AA15" si="7">W12</f>
        <v>―</v>
      </c>
      <c r="AB12" s="120"/>
      <c r="AC12" s="121"/>
    </row>
    <row r="13" spans="1:29" ht="18" customHeight="1" x14ac:dyDescent="0.15">
      <c r="A13" s="108"/>
      <c r="B13" s="109"/>
      <c r="C13" s="109"/>
      <c r="D13" s="109"/>
      <c r="E13" s="110"/>
      <c r="F13" s="115"/>
      <c r="G13" s="138" t="s">
        <v>224</v>
      </c>
      <c r="H13" s="138"/>
      <c r="I13" s="139"/>
      <c r="J13" s="115"/>
      <c r="K13" s="138" t="s">
        <v>224</v>
      </c>
      <c r="L13" s="138"/>
      <c r="M13" s="139"/>
      <c r="N13" s="119"/>
      <c r="O13" s="126" t="str">
        <f t="shared" si="4"/>
        <v>―</v>
      </c>
      <c r="P13" s="126"/>
      <c r="Q13" s="127"/>
      <c r="R13" s="119"/>
      <c r="S13" s="126" t="str">
        <f t="shared" si="5"/>
        <v>―</v>
      </c>
      <c r="T13" s="126"/>
      <c r="U13" s="127"/>
      <c r="V13" s="119"/>
      <c r="W13" s="126" t="str">
        <f t="shared" si="6"/>
        <v>―</v>
      </c>
      <c r="X13" s="126"/>
      <c r="Y13" s="127"/>
      <c r="Z13" s="119"/>
      <c r="AA13" s="126" t="str">
        <f t="shared" si="7"/>
        <v>―</v>
      </c>
      <c r="AB13" s="126"/>
      <c r="AC13" s="127"/>
    </row>
    <row r="14" spans="1:29" ht="18" customHeight="1" x14ac:dyDescent="0.15">
      <c r="A14" s="108"/>
      <c r="B14" s="109"/>
      <c r="C14" s="109"/>
      <c r="D14" s="109"/>
      <c r="E14" s="110"/>
      <c r="F14" s="114"/>
      <c r="G14" s="116" t="s">
        <v>224</v>
      </c>
      <c r="H14" s="116"/>
      <c r="I14" s="117"/>
      <c r="J14" s="114"/>
      <c r="K14" s="116" t="s">
        <v>224</v>
      </c>
      <c r="L14" s="116"/>
      <c r="M14" s="117"/>
      <c r="N14" s="118"/>
      <c r="O14" s="120" t="str">
        <f t="shared" si="4"/>
        <v>―</v>
      </c>
      <c r="P14" s="120"/>
      <c r="Q14" s="121"/>
      <c r="R14" s="118"/>
      <c r="S14" s="120" t="str">
        <f t="shared" si="5"/>
        <v>―</v>
      </c>
      <c r="T14" s="120"/>
      <c r="U14" s="121"/>
      <c r="V14" s="118"/>
      <c r="W14" s="120" t="str">
        <f t="shared" si="6"/>
        <v>―</v>
      </c>
      <c r="X14" s="120"/>
      <c r="Y14" s="121"/>
      <c r="Z14" s="118"/>
      <c r="AA14" s="120" t="str">
        <f t="shared" si="7"/>
        <v>―</v>
      </c>
      <c r="AB14" s="120"/>
      <c r="AC14" s="121"/>
    </row>
    <row r="15" spans="1:29" ht="18" customHeight="1" x14ac:dyDescent="0.15">
      <c r="A15" s="111"/>
      <c r="B15" s="112"/>
      <c r="C15" s="112"/>
      <c r="D15" s="112"/>
      <c r="E15" s="113"/>
      <c r="F15" s="115"/>
      <c r="G15" s="130" t="s">
        <v>224</v>
      </c>
      <c r="H15" s="130"/>
      <c r="I15" s="131"/>
      <c r="J15" s="115"/>
      <c r="K15" s="130" t="s">
        <v>224</v>
      </c>
      <c r="L15" s="130"/>
      <c r="M15" s="131"/>
      <c r="N15" s="119"/>
      <c r="O15" s="126" t="str">
        <f t="shared" si="4"/>
        <v>―</v>
      </c>
      <c r="P15" s="126"/>
      <c r="Q15" s="127"/>
      <c r="R15" s="119"/>
      <c r="S15" s="126" t="str">
        <f t="shared" si="5"/>
        <v>―</v>
      </c>
      <c r="T15" s="126"/>
      <c r="U15" s="127"/>
      <c r="V15" s="119"/>
      <c r="W15" s="126" t="str">
        <f t="shared" si="6"/>
        <v>―</v>
      </c>
      <c r="X15" s="126"/>
      <c r="Y15" s="127"/>
      <c r="Z15" s="119"/>
      <c r="AA15" s="126" t="str">
        <f t="shared" si="7"/>
        <v>―</v>
      </c>
      <c r="AB15" s="126"/>
      <c r="AC15" s="127"/>
    </row>
    <row r="16" spans="1:29" ht="11.1" customHeight="1" x14ac:dyDescent="0.15">
      <c r="A16" s="140" t="s">
        <v>11</v>
      </c>
      <c r="B16" s="141"/>
      <c r="C16" s="141"/>
      <c r="D16" s="141"/>
      <c r="E16" s="142"/>
      <c r="F16" s="198" t="s">
        <v>112</v>
      </c>
      <c r="G16" s="199"/>
      <c r="H16" s="202">
        <v>30</v>
      </c>
      <c r="I16" s="204" t="s">
        <v>113</v>
      </c>
      <c r="J16" s="198" t="s">
        <v>112</v>
      </c>
      <c r="K16" s="199"/>
      <c r="L16" s="202">
        <f>L3</f>
        <v>31</v>
      </c>
      <c r="M16" s="204" t="s">
        <v>113</v>
      </c>
      <c r="N16" s="198" t="s">
        <v>112</v>
      </c>
      <c r="O16" s="199"/>
      <c r="P16" s="196">
        <f>L16+1</f>
        <v>32</v>
      </c>
      <c r="Q16" s="204" t="s">
        <v>113</v>
      </c>
      <c r="R16" s="198" t="s">
        <v>112</v>
      </c>
      <c r="S16" s="199"/>
      <c r="T16" s="196">
        <f>P16+1</f>
        <v>33</v>
      </c>
      <c r="U16" s="204" t="s">
        <v>113</v>
      </c>
      <c r="V16" s="198" t="s">
        <v>112</v>
      </c>
      <c r="W16" s="199"/>
      <c r="X16" s="196">
        <f>T16+1</f>
        <v>34</v>
      </c>
      <c r="Y16" s="204" t="s">
        <v>113</v>
      </c>
      <c r="Z16" s="198" t="s">
        <v>112</v>
      </c>
      <c r="AA16" s="199"/>
      <c r="AB16" s="196">
        <f>X16+1</f>
        <v>35</v>
      </c>
      <c r="AC16" s="204" t="s">
        <v>113</v>
      </c>
    </row>
    <row r="17" spans="1:29" ht="11.1" customHeight="1" x14ac:dyDescent="0.15">
      <c r="A17" s="152"/>
      <c r="B17" s="153"/>
      <c r="C17" s="153"/>
      <c r="D17" s="153"/>
      <c r="E17" s="154"/>
      <c r="F17" s="200"/>
      <c r="G17" s="201"/>
      <c r="H17" s="203"/>
      <c r="I17" s="135"/>
      <c r="J17" s="200"/>
      <c r="K17" s="201"/>
      <c r="L17" s="203"/>
      <c r="M17" s="135"/>
      <c r="N17" s="200"/>
      <c r="O17" s="201"/>
      <c r="P17" s="197"/>
      <c r="Q17" s="135"/>
      <c r="R17" s="200"/>
      <c r="S17" s="201"/>
      <c r="T17" s="197"/>
      <c r="U17" s="135"/>
      <c r="V17" s="200"/>
      <c r="W17" s="201"/>
      <c r="X17" s="197"/>
      <c r="Y17" s="135"/>
      <c r="Z17" s="200"/>
      <c r="AA17" s="201"/>
      <c r="AB17" s="197"/>
      <c r="AC17" s="135"/>
    </row>
    <row r="18" spans="1:29" ht="11.1" customHeight="1" x14ac:dyDescent="0.15">
      <c r="A18" s="152"/>
      <c r="B18" s="153"/>
      <c r="C18" s="153"/>
      <c r="D18" s="153"/>
      <c r="E18" s="154"/>
      <c r="F18" s="150" t="s">
        <v>152</v>
      </c>
      <c r="G18" s="151"/>
      <c r="H18" s="151"/>
      <c r="I18" s="134" t="s">
        <v>1</v>
      </c>
      <c r="J18" s="150" t="s">
        <v>153</v>
      </c>
      <c r="K18" s="151"/>
      <c r="L18" s="151"/>
      <c r="M18" s="134" t="s">
        <v>1</v>
      </c>
      <c r="N18" s="132" t="str">
        <f>J18</f>
        <v>▲</v>
      </c>
      <c r="O18" s="133"/>
      <c r="P18" s="133"/>
      <c r="Q18" s="134" t="s">
        <v>1</v>
      </c>
      <c r="R18" s="132" t="str">
        <f>N18</f>
        <v>▲</v>
      </c>
      <c r="S18" s="133"/>
      <c r="T18" s="133"/>
      <c r="U18" s="134" t="s">
        <v>1</v>
      </c>
      <c r="V18" s="132" t="str">
        <f>R18</f>
        <v>▲</v>
      </c>
      <c r="W18" s="133"/>
      <c r="X18" s="133"/>
      <c r="Y18" s="134" t="s">
        <v>1</v>
      </c>
      <c r="Z18" s="132" t="str">
        <f>V18</f>
        <v>▲</v>
      </c>
      <c r="AA18" s="133"/>
      <c r="AB18" s="133"/>
      <c r="AC18" s="135" t="s">
        <v>1</v>
      </c>
    </row>
    <row r="19" spans="1:29" ht="11.1" customHeight="1" x14ac:dyDescent="0.15">
      <c r="A19" s="152"/>
      <c r="B19" s="153"/>
      <c r="C19" s="153"/>
      <c r="D19" s="153"/>
      <c r="E19" s="154"/>
      <c r="F19" s="150"/>
      <c r="G19" s="151"/>
      <c r="H19" s="151"/>
      <c r="I19" s="134"/>
      <c r="J19" s="150"/>
      <c r="K19" s="151"/>
      <c r="L19" s="151"/>
      <c r="M19" s="134"/>
      <c r="N19" s="132"/>
      <c r="O19" s="133"/>
      <c r="P19" s="133"/>
      <c r="Q19" s="134"/>
      <c r="R19" s="132"/>
      <c r="S19" s="133"/>
      <c r="T19" s="133"/>
      <c r="U19" s="134"/>
      <c r="V19" s="132"/>
      <c r="W19" s="133"/>
      <c r="X19" s="133"/>
      <c r="Y19" s="134"/>
      <c r="Z19" s="132"/>
      <c r="AA19" s="133"/>
      <c r="AB19" s="133"/>
      <c r="AC19" s="135"/>
    </row>
    <row r="20" spans="1:29" ht="11.1" customHeight="1" x14ac:dyDescent="0.15">
      <c r="A20" s="152"/>
      <c r="B20" s="153"/>
      <c r="C20" s="153"/>
      <c r="D20" s="153"/>
      <c r="E20" s="154"/>
      <c r="F20" s="205" t="s">
        <v>154</v>
      </c>
      <c r="G20" s="206"/>
      <c r="H20" s="203">
        <v>31</v>
      </c>
      <c r="I20" s="135" t="s">
        <v>0</v>
      </c>
      <c r="J20" s="136" t="s">
        <v>155</v>
      </c>
      <c r="K20" s="137"/>
      <c r="L20" s="192">
        <f>L16+1</f>
        <v>32</v>
      </c>
      <c r="M20" s="195" t="s">
        <v>113</v>
      </c>
      <c r="N20" s="136" t="s">
        <v>114</v>
      </c>
      <c r="O20" s="137"/>
      <c r="P20" s="192">
        <f>P16+1</f>
        <v>33</v>
      </c>
      <c r="Q20" s="195" t="s">
        <v>113</v>
      </c>
      <c r="R20" s="136" t="s">
        <v>114</v>
      </c>
      <c r="S20" s="137"/>
      <c r="T20" s="192">
        <f>T16+1</f>
        <v>34</v>
      </c>
      <c r="U20" s="195" t="s">
        <v>113</v>
      </c>
      <c r="V20" s="136" t="s">
        <v>114</v>
      </c>
      <c r="W20" s="137"/>
      <c r="X20" s="192">
        <f>X16+1</f>
        <v>35</v>
      </c>
      <c r="Y20" s="195" t="s">
        <v>113</v>
      </c>
      <c r="Z20" s="136" t="s">
        <v>114</v>
      </c>
      <c r="AA20" s="137"/>
      <c r="AB20" s="197">
        <f>AB16+1</f>
        <v>36</v>
      </c>
      <c r="AC20" s="135" t="s">
        <v>113</v>
      </c>
    </row>
    <row r="21" spans="1:29" ht="11.1" customHeight="1" x14ac:dyDescent="0.15">
      <c r="A21" s="152"/>
      <c r="B21" s="153"/>
      <c r="C21" s="153"/>
      <c r="D21" s="153"/>
      <c r="E21" s="154"/>
      <c r="F21" s="205"/>
      <c r="G21" s="206"/>
      <c r="H21" s="203"/>
      <c r="I21" s="135"/>
      <c r="J21" s="136"/>
      <c r="K21" s="137"/>
      <c r="L21" s="192"/>
      <c r="M21" s="195"/>
      <c r="N21" s="136"/>
      <c r="O21" s="137"/>
      <c r="P21" s="192"/>
      <c r="Q21" s="195"/>
      <c r="R21" s="136"/>
      <c r="S21" s="137"/>
      <c r="T21" s="192"/>
      <c r="U21" s="195"/>
      <c r="V21" s="136"/>
      <c r="W21" s="137"/>
      <c r="X21" s="192"/>
      <c r="Y21" s="195"/>
      <c r="Z21" s="136"/>
      <c r="AA21" s="137"/>
      <c r="AB21" s="197"/>
      <c r="AC21" s="135"/>
    </row>
    <row r="22" spans="1:29" ht="11.1" customHeight="1" x14ac:dyDescent="0.15">
      <c r="A22" s="152"/>
      <c r="B22" s="153"/>
      <c r="C22" s="153"/>
      <c r="D22" s="153"/>
      <c r="E22" s="154"/>
      <c r="F22" s="150" t="s">
        <v>156</v>
      </c>
      <c r="G22" s="151"/>
      <c r="H22" s="151"/>
      <c r="I22" s="134" t="s">
        <v>1</v>
      </c>
      <c r="J22" s="150" t="s">
        <v>157</v>
      </c>
      <c r="K22" s="151"/>
      <c r="L22" s="151"/>
      <c r="M22" s="134" t="s">
        <v>1</v>
      </c>
      <c r="N22" s="132" t="str">
        <f>J22</f>
        <v>▽</v>
      </c>
      <c r="O22" s="133"/>
      <c r="P22" s="133"/>
      <c r="Q22" s="134" t="s">
        <v>1</v>
      </c>
      <c r="R22" s="132" t="str">
        <f>N22</f>
        <v>▽</v>
      </c>
      <c r="S22" s="133"/>
      <c r="T22" s="133"/>
      <c r="U22" s="134" t="s">
        <v>1</v>
      </c>
      <c r="V22" s="132" t="str">
        <f>R22</f>
        <v>▽</v>
      </c>
      <c r="W22" s="133"/>
      <c r="X22" s="133"/>
      <c r="Y22" s="134" t="s">
        <v>1</v>
      </c>
      <c r="Z22" s="132" t="str">
        <f>V22</f>
        <v>▽</v>
      </c>
      <c r="AA22" s="133"/>
      <c r="AB22" s="133"/>
      <c r="AC22" s="135" t="s">
        <v>1</v>
      </c>
    </row>
    <row r="23" spans="1:29" ht="11.1" customHeight="1" x14ac:dyDescent="0.15">
      <c r="A23" s="143"/>
      <c r="B23" s="144"/>
      <c r="C23" s="144"/>
      <c r="D23" s="144"/>
      <c r="E23" s="149"/>
      <c r="F23" s="150"/>
      <c r="G23" s="151"/>
      <c r="H23" s="151"/>
      <c r="I23" s="134"/>
      <c r="J23" s="150"/>
      <c r="K23" s="151"/>
      <c r="L23" s="151"/>
      <c r="M23" s="134"/>
      <c r="N23" s="132"/>
      <c r="O23" s="133"/>
      <c r="P23" s="133"/>
      <c r="Q23" s="134"/>
      <c r="R23" s="132"/>
      <c r="S23" s="133"/>
      <c r="T23" s="133"/>
      <c r="U23" s="134"/>
      <c r="V23" s="132"/>
      <c r="W23" s="133"/>
      <c r="X23" s="133"/>
      <c r="Y23" s="134"/>
      <c r="Z23" s="132"/>
      <c r="AA23" s="133"/>
      <c r="AB23" s="133"/>
      <c r="AC23" s="135"/>
    </row>
    <row r="24" spans="1:29" ht="14.25" customHeight="1" x14ac:dyDescent="0.15">
      <c r="A24" s="140" t="s">
        <v>86</v>
      </c>
      <c r="B24" s="141"/>
      <c r="C24" s="141"/>
      <c r="D24" s="141"/>
      <c r="E24" s="142"/>
      <c r="F24" s="167">
        <v>2000</v>
      </c>
      <c r="G24" s="168"/>
      <c r="H24" s="168"/>
      <c r="I24" s="164" t="s">
        <v>5</v>
      </c>
      <c r="J24" s="167">
        <v>2010</v>
      </c>
      <c r="K24" s="168"/>
      <c r="L24" s="168"/>
      <c r="M24" s="164" t="s">
        <v>158</v>
      </c>
      <c r="N24" s="167">
        <v>2020</v>
      </c>
      <c r="O24" s="168"/>
      <c r="P24" s="168"/>
      <c r="Q24" s="164" t="s">
        <v>158</v>
      </c>
      <c r="R24" s="167">
        <v>2030</v>
      </c>
      <c r="S24" s="168"/>
      <c r="T24" s="168"/>
      <c r="U24" s="164" t="s">
        <v>158</v>
      </c>
      <c r="V24" s="167">
        <v>2040</v>
      </c>
      <c r="W24" s="168"/>
      <c r="X24" s="168"/>
      <c r="Y24" s="164" t="s">
        <v>158</v>
      </c>
      <c r="Z24" s="167">
        <v>2050</v>
      </c>
      <c r="AA24" s="168"/>
      <c r="AB24" s="168"/>
      <c r="AC24" s="164" t="s">
        <v>5</v>
      </c>
    </row>
    <row r="25" spans="1:29" ht="14.25" customHeight="1" x14ac:dyDescent="0.15">
      <c r="A25" s="152"/>
      <c r="B25" s="153"/>
      <c r="C25" s="153"/>
      <c r="D25" s="153"/>
      <c r="E25" s="154"/>
      <c r="F25" s="169"/>
      <c r="G25" s="170"/>
      <c r="H25" s="170"/>
      <c r="I25" s="165"/>
      <c r="J25" s="169"/>
      <c r="K25" s="170"/>
      <c r="L25" s="170"/>
      <c r="M25" s="165"/>
      <c r="N25" s="169"/>
      <c r="O25" s="170"/>
      <c r="P25" s="170"/>
      <c r="Q25" s="165"/>
      <c r="R25" s="169"/>
      <c r="S25" s="170"/>
      <c r="T25" s="170"/>
      <c r="U25" s="165"/>
      <c r="V25" s="169"/>
      <c r="W25" s="170"/>
      <c r="X25" s="170"/>
      <c r="Y25" s="165"/>
      <c r="Z25" s="169"/>
      <c r="AA25" s="170"/>
      <c r="AB25" s="170"/>
      <c r="AC25" s="165"/>
    </row>
    <row r="26" spans="1:29" ht="14.25" customHeight="1" x14ac:dyDescent="0.15">
      <c r="A26" s="152"/>
      <c r="B26" s="153"/>
      <c r="C26" s="153"/>
      <c r="D26" s="153"/>
      <c r="E26" s="154"/>
      <c r="F26" s="169"/>
      <c r="G26" s="170"/>
      <c r="H26" s="170"/>
      <c r="I26" s="165"/>
      <c r="J26" s="169"/>
      <c r="K26" s="170"/>
      <c r="L26" s="170"/>
      <c r="M26" s="165"/>
      <c r="N26" s="169"/>
      <c r="O26" s="170"/>
      <c r="P26" s="170"/>
      <c r="Q26" s="165"/>
      <c r="R26" s="169"/>
      <c r="S26" s="170"/>
      <c r="T26" s="170"/>
      <c r="U26" s="165"/>
      <c r="V26" s="169"/>
      <c r="W26" s="170"/>
      <c r="X26" s="170"/>
      <c r="Y26" s="165"/>
      <c r="Z26" s="169"/>
      <c r="AA26" s="170"/>
      <c r="AB26" s="170"/>
      <c r="AC26" s="165"/>
    </row>
    <row r="27" spans="1:29" ht="14.25" customHeight="1" x14ac:dyDescent="0.15">
      <c r="A27" s="152"/>
      <c r="B27" s="153"/>
      <c r="C27" s="153"/>
      <c r="D27" s="153"/>
      <c r="E27" s="154"/>
      <c r="F27" s="169"/>
      <c r="G27" s="170"/>
      <c r="H27" s="170"/>
      <c r="I27" s="166"/>
      <c r="J27" s="171"/>
      <c r="K27" s="172"/>
      <c r="L27" s="172"/>
      <c r="M27" s="166"/>
      <c r="N27" s="171"/>
      <c r="O27" s="172"/>
      <c r="P27" s="172"/>
      <c r="Q27" s="166"/>
      <c r="R27" s="171"/>
      <c r="S27" s="172"/>
      <c r="T27" s="172"/>
      <c r="U27" s="166"/>
      <c r="V27" s="171"/>
      <c r="W27" s="172"/>
      <c r="X27" s="172"/>
      <c r="Y27" s="166"/>
      <c r="Z27" s="171"/>
      <c r="AA27" s="172"/>
      <c r="AB27" s="172"/>
      <c r="AC27" s="166"/>
    </row>
    <row r="28" spans="1:29" ht="14.25" customHeight="1" x14ac:dyDescent="0.15">
      <c r="A28" s="128"/>
      <c r="B28" s="140" t="s">
        <v>87</v>
      </c>
      <c r="C28" s="141"/>
      <c r="D28" s="141"/>
      <c r="E28" s="142"/>
      <c r="F28" s="175">
        <f>ROUNDDOWN(F24*1000/F35/10,1)</f>
        <v>53</v>
      </c>
      <c r="G28" s="176"/>
      <c r="H28" s="176"/>
      <c r="I28" s="173" t="s">
        <v>71</v>
      </c>
      <c r="J28" s="179">
        <f>ROUNDDOWN(J24*1000/F35/10,1)</f>
        <v>53.3</v>
      </c>
      <c r="K28" s="180"/>
      <c r="L28" s="180"/>
      <c r="M28" s="173" t="s">
        <v>71</v>
      </c>
      <c r="N28" s="180">
        <f>ROUNDDOWN(N24*1000/$F$35/10,1)</f>
        <v>53.5</v>
      </c>
      <c r="O28" s="180"/>
      <c r="P28" s="180"/>
      <c r="Q28" s="173" t="s">
        <v>71</v>
      </c>
      <c r="R28" s="179">
        <f>ROUNDDOWN(R24*1000/$F$35/10,1)</f>
        <v>53.8</v>
      </c>
      <c r="S28" s="180"/>
      <c r="T28" s="180"/>
      <c r="U28" s="173" t="s">
        <v>71</v>
      </c>
      <c r="V28" s="180">
        <f>ROUNDDOWN(V24*1000/$F$35/10,1)</f>
        <v>54.1</v>
      </c>
      <c r="W28" s="180"/>
      <c r="X28" s="180"/>
      <c r="Y28" s="173" t="s">
        <v>71</v>
      </c>
      <c r="Z28" s="179">
        <f>ROUNDDOWN(Z24*1000/$F$35/10,1)</f>
        <v>54.3</v>
      </c>
      <c r="AA28" s="180"/>
      <c r="AB28" s="180"/>
      <c r="AC28" s="142" t="s">
        <v>71</v>
      </c>
    </row>
    <row r="29" spans="1:29" ht="14.25" customHeight="1" x14ac:dyDescent="0.15">
      <c r="A29" s="129"/>
      <c r="B29" s="143"/>
      <c r="C29" s="144"/>
      <c r="D29" s="144"/>
      <c r="E29" s="149"/>
      <c r="F29" s="177"/>
      <c r="G29" s="178"/>
      <c r="H29" s="178"/>
      <c r="I29" s="174"/>
      <c r="J29" s="181"/>
      <c r="K29" s="182"/>
      <c r="L29" s="182"/>
      <c r="M29" s="174"/>
      <c r="N29" s="182"/>
      <c r="O29" s="182"/>
      <c r="P29" s="182"/>
      <c r="Q29" s="174"/>
      <c r="R29" s="181"/>
      <c r="S29" s="182"/>
      <c r="T29" s="182"/>
      <c r="U29" s="174"/>
      <c r="V29" s="182"/>
      <c r="W29" s="182"/>
      <c r="X29" s="182"/>
      <c r="Y29" s="174"/>
      <c r="Z29" s="193"/>
      <c r="AA29" s="194"/>
      <c r="AB29" s="194"/>
      <c r="AC29" s="149"/>
    </row>
    <row r="30" spans="1:29" ht="13.5" customHeight="1" x14ac:dyDescent="0.15">
      <c r="A30" s="183" t="s">
        <v>12</v>
      </c>
      <c r="B30" s="184"/>
      <c r="C30" s="184"/>
      <c r="D30" s="184"/>
      <c r="E30" s="185"/>
      <c r="F30" s="155" t="s">
        <v>84</v>
      </c>
      <c r="G30" s="156"/>
      <c r="H30" s="156"/>
      <c r="I30" s="161" t="s">
        <v>71</v>
      </c>
      <c r="J30" s="155" t="s">
        <v>88</v>
      </c>
      <c r="K30" s="156"/>
      <c r="L30" s="156"/>
      <c r="M30" s="161" t="s">
        <v>71</v>
      </c>
      <c r="N30" s="155" t="s">
        <v>88</v>
      </c>
      <c r="O30" s="156"/>
      <c r="P30" s="156"/>
      <c r="Q30" s="161" t="s">
        <v>71</v>
      </c>
      <c r="R30" s="155" t="s">
        <v>88</v>
      </c>
      <c r="S30" s="156"/>
      <c r="T30" s="156"/>
      <c r="U30" s="161" t="s">
        <v>71</v>
      </c>
      <c r="V30" s="155" t="s">
        <v>88</v>
      </c>
      <c r="W30" s="156"/>
      <c r="X30" s="156"/>
      <c r="Y30" s="161" t="s">
        <v>71</v>
      </c>
      <c r="Z30" s="155" t="s">
        <v>88</v>
      </c>
      <c r="AA30" s="156"/>
      <c r="AB30" s="156"/>
      <c r="AC30" s="161" t="s">
        <v>71</v>
      </c>
    </row>
    <row r="31" spans="1:29" ht="14.25" customHeight="1" x14ac:dyDescent="0.15">
      <c r="A31" s="186"/>
      <c r="B31" s="187"/>
      <c r="C31" s="187"/>
      <c r="D31" s="187"/>
      <c r="E31" s="188"/>
      <c r="F31" s="157"/>
      <c r="G31" s="158"/>
      <c r="H31" s="158"/>
      <c r="I31" s="162"/>
      <c r="J31" s="157"/>
      <c r="K31" s="158"/>
      <c r="L31" s="158"/>
      <c r="M31" s="162"/>
      <c r="N31" s="157"/>
      <c r="O31" s="158"/>
      <c r="P31" s="158"/>
      <c r="Q31" s="162"/>
      <c r="R31" s="157"/>
      <c r="S31" s="158"/>
      <c r="T31" s="158"/>
      <c r="U31" s="162"/>
      <c r="V31" s="157"/>
      <c r="W31" s="158"/>
      <c r="X31" s="158"/>
      <c r="Y31" s="162"/>
      <c r="Z31" s="157"/>
      <c r="AA31" s="158"/>
      <c r="AB31" s="158"/>
      <c r="AC31" s="162"/>
    </row>
    <row r="32" spans="1:29" ht="14.25" customHeight="1" x14ac:dyDescent="0.15">
      <c r="A32" s="186"/>
      <c r="B32" s="187"/>
      <c r="C32" s="187"/>
      <c r="D32" s="187"/>
      <c r="E32" s="188"/>
      <c r="F32" s="157"/>
      <c r="G32" s="158"/>
      <c r="H32" s="158"/>
      <c r="I32" s="162"/>
      <c r="J32" s="157"/>
      <c r="K32" s="158"/>
      <c r="L32" s="158"/>
      <c r="M32" s="162"/>
      <c r="N32" s="157"/>
      <c r="O32" s="158"/>
      <c r="P32" s="158"/>
      <c r="Q32" s="162"/>
      <c r="R32" s="157"/>
      <c r="S32" s="158"/>
      <c r="T32" s="158"/>
      <c r="U32" s="162"/>
      <c r="V32" s="157"/>
      <c r="W32" s="158"/>
      <c r="X32" s="158"/>
      <c r="Y32" s="162"/>
      <c r="Z32" s="157"/>
      <c r="AA32" s="158"/>
      <c r="AB32" s="158"/>
      <c r="AC32" s="162"/>
    </row>
    <row r="33" spans="1:29" ht="14.25" customHeight="1" x14ac:dyDescent="0.15">
      <c r="A33" s="189"/>
      <c r="B33" s="190"/>
      <c r="C33" s="190"/>
      <c r="D33" s="190"/>
      <c r="E33" s="191"/>
      <c r="F33" s="159"/>
      <c r="G33" s="160"/>
      <c r="H33" s="160"/>
      <c r="I33" s="163"/>
      <c r="J33" s="159"/>
      <c r="K33" s="160"/>
      <c r="L33" s="160"/>
      <c r="M33" s="163"/>
      <c r="N33" s="159"/>
      <c r="O33" s="160"/>
      <c r="P33" s="160"/>
      <c r="Q33" s="163"/>
      <c r="R33" s="159"/>
      <c r="S33" s="160"/>
      <c r="T33" s="160"/>
      <c r="U33" s="163"/>
      <c r="V33" s="159"/>
      <c r="W33" s="160"/>
      <c r="X33" s="160"/>
      <c r="Y33" s="163"/>
      <c r="Z33" s="159"/>
      <c r="AA33" s="160"/>
      <c r="AB33" s="160"/>
      <c r="AC33" s="163"/>
    </row>
    <row r="34" spans="1:29" ht="11.25" customHeight="1" x14ac:dyDescent="0.15"/>
    <row r="35" spans="1:29" ht="14.25" customHeight="1" x14ac:dyDescent="0.15">
      <c r="B35" s="140" t="s">
        <v>13</v>
      </c>
      <c r="C35" s="141"/>
      <c r="D35" s="141"/>
      <c r="E35" s="141"/>
      <c r="F35" s="145">
        <v>3770.3</v>
      </c>
      <c r="G35" s="146"/>
      <c r="H35" s="146"/>
      <c r="I35" s="141" t="s">
        <v>72</v>
      </c>
      <c r="J35" s="141"/>
      <c r="K35" s="142"/>
    </row>
    <row r="36" spans="1:29" ht="14.25" customHeight="1" x14ac:dyDescent="0.15">
      <c r="B36" s="143"/>
      <c r="C36" s="144"/>
      <c r="D36" s="144"/>
      <c r="E36" s="144"/>
      <c r="F36" s="147"/>
      <c r="G36" s="148"/>
      <c r="H36" s="148"/>
      <c r="I36" s="144"/>
      <c r="J36" s="144"/>
      <c r="K36" s="149"/>
    </row>
    <row r="37" spans="1:29" ht="11.25" customHeight="1" x14ac:dyDescent="0.15"/>
    <row r="38" spans="1:29" ht="17.25" x14ac:dyDescent="0.15">
      <c r="A38" s="2" t="s">
        <v>2</v>
      </c>
      <c r="B38" s="3" t="s">
        <v>73</v>
      </c>
      <c r="C38" s="87" t="s">
        <v>136</v>
      </c>
      <c r="D38" s="4"/>
    </row>
    <row r="39" spans="1:29" x14ac:dyDescent="0.15">
      <c r="B39" s="3" t="s">
        <v>74</v>
      </c>
      <c r="C39" s="4" t="s">
        <v>137</v>
      </c>
      <c r="D39" s="4"/>
    </row>
    <row r="40" spans="1:29" ht="17.25" x14ac:dyDescent="0.15">
      <c r="B40" s="3" t="s">
        <v>75</v>
      </c>
      <c r="C40" s="87" t="s">
        <v>134</v>
      </c>
      <c r="D40" s="4"/>
    </row>
    <row r="41" spans="1:29" ht="17.25" x14ac:dyDescent="0.15">
      <c r="B41" s="3" t="s">
        <v>76</v>
      </c>
      <c r="C41" s="87" t="s">
        <v>14</v>
      </c>
      <c r="D41" s="4"/>
    </row>
    <row r="42" spans="1:29" ht="14.25" customHeight="1" x14ac:dyDescent="0.15">
      <c r="B42" s="3" t="s">
        <v>53</v>
      </c>
      <c r="C42" s="4" t="s">
        <v>135</v>
      </c>
    </row>
    <row r="44" spans="1:29" x14ac:dyDescent="0.15">
      <c r="A44" s="5"/>
      <c r="B44" s="6"/>
      <c r="C44" s="4"/>
      <c r="D44" s="4"/>
      <c r="E44" s="4"/>
      <c r="F44" s="4"/>
      <c r="G44" s="4"/>
      <c r="H44" s="4"/>
      <c r="I44" s="4"/>
      <c r="J44" s="4"/>
      <c r="K44" s="4"/>
      <c r="L44" s="4"/>
      <c r="M44" s="4"/>
      <c r="N44" s="4"/>
      <c r="O44" s="4"/>
      <c r="P44" s="4"/>
      <c r="Q44" s="4"/>
      <c r="R44" s="4"/>
      <c r="S44" s="4"/>
      <c r="T44" s="4"/>
      <c r="U44" s="4"/>
      <c r="V44" s="4"/>
      <c r="W44" s="4"/>
      <c r="X44" s="4"/>
      <c r="Y44" s="4"/>
      <c r="Z44" s="4"/>
      <c r="AA44" s="4"/>
      <c r="AB44" s="4"/>
    </row>
    <row r="45" spans="1:29" ht="13.5" customHeight="1" x14ac:dyDescent="0.15">
      <c r="A45" s="5"/>
      <c r="B45" s="7"/>
      <c r="C45" s="8"/>
      <c r="D45" s="8"/>
      <c r="E45" s="8"/>
      <c r="F45" s="8"/>
      <c r="G45" s="8"/>
      <c r="H45" s="8"/>
      <c r="I45" s="8"/>
      <c r="J45" s="8"/>
      <c r="K45" s="8"/>
      <c r="L45" s="8"/>
      <c r="M45" s="8"/>
      <c r="N45" s="8"/>
      <c r="O45" s="8"/>
      <c r="P45" s="8"/>
      <c r="Q45" s="8"/>
      <c r="R45" s="8"/>
      <c r="S45" s="8"/>
      <c r="T45" s="8"/>
      <c r="U45" s="8"/>
      <c r="V45" s="8"/>
      <c r="W45" s="8"/>
      <c r="X45" s="8"/>
      <c r="Y45" s="8"/>
      <c r="Z45" s="8"/>
      <c r="AA45" s="8"/>
      <c r="AB45" s="8"/>
    </row>
    <row r="46" spans="1:29" x14ac:dyDescent="0.15">
      <c r="A46" s="5"/>
      <c r="B46" s="6"/>
      <c r="C46" s="4"/>
      <c r="D46" s="4"/>
      <c r="E46" s="4"/>
      <c r="F46" s="4"/>
      <c r="G46" s="4"/>
      <c r="H46" s="4"/>
      <c r="I46" s="4"/>
      <c r="J46" s="4"/>
      <c r="K46" s="9"/>
      <c r="L46" s="6"/>
      <c r="M46" s="4"/>
      <c r="N46" s="4"/>
      <c r="O46" s="4"/>
      <c r="P46" s="4"/>
      <c r="Q46" s="4"/>
      <c r="R46" s="4"/>
      <c r="S46" s="4"/>
      <c r="T46" s="4"/>
      <c r="U46" s="9"/>
      <c r="V46" s="6"/>
      <c r="W46" s="4"/>
      <c r="X46" s="4"/>
      <c r="Y46" s="4"/>
      <c r="Z46" s="4"/>
      <c r="AA46" s="4"/>
      <c r="AB46" s="4"/>
    </row>
    <row r="47" spans="1:29" x14ac:dyDescent="0.15">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ht="15" thickBot="1" x14ac:dyDescent="0.2">
      <c r="D48" s="4"/>
      <c r="E48" s="4"/>
      <c r="F48" s="4"/>
      <c r="G48" s="4"/>
      <c r="H48" s="4"/>
      <c r="I48" s="4"/>
      <c r="J48" s="4"/>
      <c r="K48" s="4"/>
      <c r="L48" s="4"/>
      <c r="N48" s="4"/>
      <c r="O48" s="4"/>
      <c r="P48" s="4"/>
      <c r="Q48" s="4"/>
      <c r="R48" s="4"/>
      <c r="S48" s="4"/>
      <c r="T48" s="4"/>
      <c r="U48" s="4"/>
      <c r="V48" s="4"/>
      <c r="W48" s="4"/>
      <c r="X48" s="4"/>
      <c r="Y48" s="4"/>
      <c r="Z48" s="4"/>
      <c r="AA48" s="4"/>
      <c r="AB48" s="4"/>
      <c r="AC48" s="4"/>
    </row>
    <row r="49" spans="2:27" ht="14.25" customHeight="1" x14ac:dyDescent="0.15">
      <c r="B49" s="98"/>
      <c r="C49" s="99"/>
      <c r="D49" s="100"/>
      <c r="E49" s="104" t="s">
        <v>131</v>
      </c>
      <c r="F49" s="104"/>
      <c r="G49" s="104"/>
      <c r="H49" s="104"/>
      <c r="I49" s="104"/>
      <c r="J49" s="104"/>
      <c r="K49" s="104"/>
      <c r="L49" s="104"/>
      <c r="M49" s="104"/>
      <c r="N49" s="207" t="s">
        <v>138</v>
      </c>
      <c r="O49" s="207"/>
      <c r="P49" s="207"/>
      <c r="Q49" s="207"/>
      <c r="R49" s="207"/>
      <c r="S49" s="207"/>
      <c r="T49" s="207"/>
      <c r="U49" s="207"/>
      <c r="V49" s="207"/>
      <c r="W49" s="207"/>
      <c r="X49" s="207"/>
      <c r="Y49" s="207"/>
      <c r="Z49" s="207"/>
      <c r="AA49" s="207"/>
    </row>
    <row r="50" spans="2:27" ht="15" customHeight="1" thickBot="1" x14ac:dyDescent="0.2">
      <c r="B50" s="101"/>
      <c r="C50" s="102"/>
      <c r="D50" s="103"/>
      <c r="E50" s="104"/>
      <c r="F50" s="104"/>
      <c r="G50" s="104"/>
      <c r="H50" s="104"/>
      <c r="I50" s="104"/>
      <c r="J50" s="104"/>
      <c r="K50" s="104"/>
      <c r="L50" s="104"/>
      <c r="M50" s="104"/>
      <c r="N50" s="207"/>
      <c r="O50" s="207"/>
      <c r="P50" s="207"/>
      <c r="Q50" s="207"/>
      <c r="R50" s="207"/>
      <c r="S50" s="207"/>
      <c r="T50" s="207"/>
      <c r="U50" s="207"/>
      <c r="V50" s="207"/>
      <c r="W50" s="207"/>
      <c r="X50" s="207"/>
      <c r="Y50" s="207"/>
      <c r="Z50" s="207"/>
      <c r="AA50" s="207"/>
    </row>
  </sheetData>
  <sheetProtection formatCells="0" formatColumns="0" formatRows="0" insertColumns="0" insertRows="0" deleteColumns="0" deleteRows="0" sort="0" autoFilter="0"/>
  <mergeCells count="223">
    <mergeCell ref="N49:AA50"/>
    <mergeCell ref="S14:U14"/>
    <mergeCell ref="W14:Y14"/>
    <mergeCell ref="AA14:AC14"/>
    <mergeCell ref="S15:U15"/>
    <mergeCell ref="W15:Y15"/>
    <mergeCell ref="AA15:AC15"/>
    <mergeCell ref="AC16:AC17"/>
    <mergeCell ref="Q20:Q21"/>
    <mergeCell ref="R20:S21"/>
    <mergeCell ref="T20:T21"/>
    <mergeCell ref="R16:S17"/>
    <mergeCell ref="T16:T17"/>
    <mergeCell ref="U16:U17"/>
    <mergeCell ref="V16:W17"/>
    <mergeCell ref="X16:X17"/>
    <mergeCell ref="Y16:Y17"/>
    <mergeCell ref="Z16:AA17"/>
    <mergeCell ref="AA12:AC12"/>
    <mergeCell ref="S13:U13"/>
    <mergeCell ref="W13:Y13"/>
    <mergeCell ref="AA13:AC13"/>
    <mergeCell ref="S12:U12"/>
    <mergeCell ref="W12:Y12"/>
    <mergeCell ref="AA8:AC8"/>
    <mergeCell ref="S9:U9"/>
    <mergeCell ref="W9:Y9"/>
    <mergeCell ref="AA9:AC9"/>
    <mergeCell ref="S10:U10"/>
    <mergeCell ref="W10:Y10"/>
    <mergeCell ref="AA10:AC10"/>
    <mergeCell ref="S11:U11"/>
    <mergeCell ref="W11:Y11"/>
    <mergeCell ref="AA11:AC11"/>
    <mergeCell ref="Z8:Z9"/>
    <mergeCell ref="S8:U8"/>
    <mergeCell ref="W8:Y8"/>
    <mergeCell ref="W4:Y4"/>
    <mergeCell ref="AA4:AC4"/>
    <mergeCell ref="S5:U5"/>
    <mergeCell ref="W5:Y5"/>
    <mergeCell ref="AA5:AC5"/>
    <mergeCell ref="S6:U6"/>
    <mergeCell ref="W6:Y6"/>
    <mergeCell ref="AA6:AC6"/>
    <mergeCell ref="S7:U7"/>
    <mergeCell ref="W7:Y7"/>
    <mergeCell ref="AA7:AC7"/>
    <mergeCell ref="Z6:Z7"/>
    <mergeCell ref="Z4:Z5"/>
    <mergeCell ref="AC18:AC19"/>
    <mergeCell ref="F20:G21"/>
    <mergeCell ref="H20:H21"/>
    <mergeCell ref="I20:I21"/>
    <mergeCell ref="J20:K21"/>
    <mergeCell ref="L20:L21"/>
    <mergeCell ref="M20:M21"/>
    <mergeCell ref="I18:I19"/>
    <mergeCell ref="N20:O21"/>
    <mergeCell ref="AB20:AB21"/>
    <mergeCell ref="F16:G17"/>
    <mergeCell ref="H16:H17"/>
    <mergeCell ref="I16:I17"/>
    <mergeCell ref="J16:K17"/>
    <mergeCell ref="L16:L17"/>
    <mergeCell ref="M16:M17"/>
    <mergeCell ref="N16:O17"/>
    <mergeCell ref="P16:P17"/>
    <mergeCell ref="Q16:Q17"/>
    <mergeCell ref="Y28:Y29"/>
    <mergeCell ref="N4:N5"/>
    <mergeCell ref="N6:N7"/>
    <mergeCell ref="N8:N9"/>
    <mergeCell ref="Z28:AB29"/>
    <mergeCell ref="V28:X29"/>
    <mergeCell ref="AC24:AC27"/>
    <mergeCell ref="AC28:AC29"/>
    <mergeCell ref="V24:X27"/>
    <mergeCell ref="Y24:Y27"/>
    <mergeCell ref="Z24:AB27"/>
    <mergeCell ref="R4:R5"/>
    <mergeCell ref="R6:R7"/>
    <mergeCell ref="V4:V5"/>
    <mergeCell ref="V6:V7"/>
    <mergeCell ref="V8:V9"/>
    <mergeCell ref="U20:U21"/>
    <mergeCell ref="V20:W21"/>
    <mergeCell ref="X20:X21"/>
    <mergeCell ref="Y20:Y21"/>
    <mergeCell ref="V18:X19"/>
    <mergeCell ref="Y18:Y19"/>
    <mergeCell ref="Z18:AB19"/>
    <mergeCell ref="AB16:AB17"/>
    <mergeCell ref="Q30:Q33"/>
    <mergeCell ref="R30:T33"/>
    <mergeCell ref="J4:J5"/>
    <mergeCell ref="J6:J7"/>
    <mergeCell ref="J8:J9"/>
    <mergeCell ref="R8:R9"/>
    <mergeCell ref="P20:P21"/>
    <mergeCell ref="J18:L19"/>
    <mergeCell ref="M18:M19"/>
    <mergeCell ref="J22:L23"/>
    <mergeCell ref="M22:M23"/>
    <mergeCell ref="N18:P19"/>
    <mergeCell ref="Q18:Q19"/>
    <mergeCell ref="R18:T19"/>
    <mergeCell ref="J10:J11"/>
    <mergeCell ref="N10:N11"/>
    <mergeCell ref="S4:U4"/>
    <mergeCell ref="N22:P23"/>
    <mergeCell ref="Q22:Q23"/>
    <mergeCell ref="R22:T23"/>
    <mergeCell ref="U22:U23"/>
    <mergeCell ref="O4:Q4"/>
    <mergeCell ref="O5:Q5"/>
    <mergeCell ref="M28:M29"/>
    <mergeCell ref="B28:E29"/>
    <mergeCell ref="Q24:Q27"/>
    <mergeCell ref="R24:T27"/>
    <mergeCell ref="U24:U27"/>
    <mergeCell ref="F24:H27"/>
    <mergeCell ref="Q28:Q29"/>
    <mergeCell ref="U28:U29"/>
    <mergeCell ref="U30:U33"/>
    <mergeCell ref="J24:L27"/>
    <mergeCell ref="F28:H29"/>
    <mergeCell ref="J28:L29"/>
    <mergeCell ref="N28:P29"/>
    <mergeCell ref="R28:T29"/>
    <mergeCell ref="M24:M27"/>
    <mergeCell ref="N24:P27"/>
    <mergeCell ref="F30:H33"/>
    <mergeCell ref="I28:I29"/>
    <mergeCell ref="I30:I33"/>
    <mergeCell ref="A24:E27"/>
    <mergeCell ref="A30:E33"/>
    <mergeCell ref="I24:I27"/>
    <mergeCell ref="J30:L33"/>
    <mergeCell ref="M30:M33"/>
    <mergeCell ref="N30:P33"/>
    <mergeCell ref="R2:U2"/>
    <mergeCell ref="F2:I2"/>
    <mergeCell ref="N2:Q2"/>
    <mergeCell ref="J2:M2"/>
    <mergeCell ref="Z2:AC2"/>
    <mergeCell ref="V2:Y2"/>
    <mergeCell ref="B35:E36"/>
    <mergeCell ref="F35:H36"/>
    <mergeCell ref="I35:K36"/>
    <mergeCell ref="F18:H19"/>
    <mergeCell ref="F22:H23"/>
    <mergeCell ref="A2:E3"/>
    <mergeCell ref="A16:E23"/>
    <mergeCell ref="F4:F5"/>
    <mergeCell ref="F6:F7"/>
    <mergeCell ref="F8:F9"/>
    <mergeCell ref="I22:I23"/>
    <mergeCell ref="F10:F11"/>
    <mergeCell ref="G4:I4"/>
    <mergeCell ref="G5:I5"/>
    <mergeCell ref="V30:X33"/>
    <mergeCell ref="Y30:Y33"/>
    <mergeCell ref="Z30:AB33"/>
    <mergeCell ref="AC30:AC33"/>
    <mergeCell ref="V22:X23"/>
    <mergeCell ref="Y22:Y23"/>
    <mergeCell ref="Z22:AB23"/>
    <mergeCell ref="AC22:AC23"/>
    <mergeCell ref="U18:U19"/>
    <mergeCell ref="Z20:AA21"/>
    <mergeCell ref="AC20:AC21"/>
    <mergeCell ref="Z10:Z11"/>
    <mergeCell ref="F12:F13"/>
    <mergeCell ref="J12:J13"/>
    <mergeCell ref="N12:N13"/>
    <mergeCell ref="R12:R13"/>
    <mergeCell ref="V12:V13"/>
    <mergeCell ref="Z12:Z13"/>
    <mergeCell ref="G12:I12"/>
    <mergeCell ref="G13:I13"/>
    <mergeCell ref="K10:M10"/>
    <mergeCell ref="K11:M11"/>
    <mergeCell ref="K12:M12"/>
    <mergeCell ref="K13:M13"/>
    <mergeCell ref="R10:R11"/>
    <mergeCell ref="V10:V11"/>
    <mergeCell ref="G6:I6"/>
    <mergeCell ref="G7:I7"/>
    <mergeCell ref="Z14:Z15"/>
    <mergeCell ref="G15:I15"/>
    <mergeCell ref="K15:M15"/>
    <mergeCell ref="O15:Q15"/>
    <mergeCell ref="O6:Q6"/>
    <mergeCell ref="O7:Q7"/>
    <mergeCell ref="O8:Q8"/>
    <mergeCell ref="O9:Q9"/>
    <mergeCell ref="R14:R15"/>
    <mergeCell ref="V14:V15"/>
    <mergeCell ref="B49:D50"/>
    <mergeCell ref="E49:M50"/>
    <mergeCell ref="A4:E15"/>
    <mergeCell ref="F14:F15"/>
    <mergeCell ref="G14:I14"/>
    <mergeCell ref="J14:J15"/>
    <mergeCell ref="K14:M14"/>
    <mergeCell ref="N14:N15"/>
    <mergeCell ref="O14:Q14"/>
    <mergeCell ref="G8:I8"/>
    <mergeCell ref="G9:I9"/>
    <mergeCell ref="G10:I10"/>
    <mergeCell ref="G11:I11"/>
    <mergeCell ref="O10:Q10"/>
    <mergeCell ref="O11:Q11"/>
    <mergeCell ref="O12:Q12"/>
    <mergeCell ref="O13:Q13"/>
    <mergeCell ref="K4:M4"/>
    <mergeCell ref="K5:M5"/>
    <mergeCell ref="K6:M6"/>
    <mergeCell ref="K7:M7"/>
    <mergeCell ref="K8:M8"/>
    <mergeCell ref="K9:M9"/>
    <mergeCell ref="A28:A29"/>
  </mergeCells>
  <phoneticPr fontId="1"/>
  <printOptions horizontalCentered="1"/>
  <pageMargins left="0.11811023622047245" right="0.11811023622047245" top="0.35433070866141736" bottom="0.15748031496062992" header="0.31496062992125984" footer="0.31496062992125984"/>
  <pageSetup paperSize="9" orientation="landscape" cellComments="asDisplayed" r:id="rId1"/>
  <rowBreaks count="1" manualBreakCount="1">
    <brk id="36" max="28"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5"/>
  <sheetViews>
    <sheetView view="pageBreakPreview" zoomScale="130" zoomScaleNormal="115" zoomScaleSheetLayoutView="130" workbookViewId="0">
      <selection activeCell="W44" sqref="W44"/>
    </sheetView>
  </sheetViews>
  <sheetFormatPr defaultRowHeight="13.5" x14ac:dyDescent="0.15"/>
  <cols>
    <col min="1" max="22" width="3.125" style="10" customWidth="1"/>
    <col min="23" max="24" width="4.25" style="10" customWidth="1"/>
    <col min="25" max="25" width="3.125" style="10" customWidth="1"/>
    <col min="26" max="27" width="2.625" style="10" customWidth="1"/>
    <col min="28" max="28" width="3.125" style="10" customWidth="1"/>
    <col min="29" max="31" width="4.125" style="10" customWidth="1"/>
    <col min="32" max="49" width="3.125" style="10" customWidth="1"/>
    <col min="50" max="16384" width="9" style="10"/>
  </cols>
  <sheetData>
    <row r="1" spans="1:36" ht="27" customHeight="1" x14ac:dyDescent="0.15">
      <c r="A1" s="22">
        <v>7</v>
      </c>
      <c r="B1" s="23" t="s">
        <v>15</v>
      </c>
    </row>
    <row r="2" spans="1:36" ht="15" customHeight="1" x14ac:dyDescent="0.15">
      <c r="A2" s="239" t="s">
        <v>16</v>
      </c>
      <c r="B2" s="240"/>
      <c r="C2" s="240"/>
      <c r="D2" s="240"/>
      <c r="E2" s="243"/>
      <c r="F2" s="239" t="s">
        <v>18</v>
      </c>
      <c r="G2" s="240"/>
      <c r="H2" s="240"/>
      <c r="I2" s="243"/>
      <c r="J2" s="239" t="s">
        <v>20</v>
      </c>
      <c r="K2" s="240"/>
      <c r="L2" s="240"/>
      <c r="M2" s="240"/>
      <c r="N2" s="240"/>
      <c r="O2" s="240"/>
      <c r="P2" s="240"/>
      <c r="Q2" s="243"/>
      <c r="R2" s="239" t="s">
        <v>128</v>
      </c>
      <c r="S2" s="240"/>
      <c r="T2" s="240"/>
      <c r="U2" s="240"/>
      <c r="V2" s="240"/>
      <c r="W2" s="240"/>
      <c r="X2" s="240"/>
      <c r="Y2" s="240"/>
      <c r="Z2" s="240"/>
      <c r="AA2" s="240"/>
      <c r="AB2" s="240"/>
      <c r="AC2" s="240"/>
      <c r="AD2" s="240"/>
      <c r="AE2" s="243"/>
    </row>
    <row r="3" spans="1:36" ht="15" customHeight="1" x14ac:dyDescent="0.15">
      <c r="A3" s="241" t="s">
        <v>17</v>
      </c>
      <c r="B3" s="242"/>
      <c r="C3" s="242"/>
      <c r="D3" s="242"/>
      <c r="E3" s="244"/>
      <c r="F3" s="241" t="s">
        <v>19</v>
      </c>
      <c r="G3" s="242"/>
      <c r="H3" s="242"/>
      <c r="I3" s="244"/>
      <c r="J3" s="241" t="s">
        <v>21</v>
      </c>
      <c r="K3" s="242"/>
      <c r="L3" s="242"/>
      <c r="M3" s="242"/>
      <c r="N3" s="242"/>
      <c r="O3" s="242"/>
      <c r="P3" s="242"/>
      <c r="Q3" s="244"/>
      <c r="R3" s="241"/>
      <c r="S3" s="242"/>
      <c r="T3" s="242"/>
      <c r="U3" s="242"/>
      <c r="V3" s="242"/>
      <c r="W3" s="242"/>
      <c r="X3" s="242"/>
      <c r="Y3" s="242"/>
      <c r="Z3" s="242"/>
      <c r="AA3" s="242"/>
      <c r="AB3" s="242"/>
      <c r="AC3" s="242"/>
      <c r="AD3" s="242"/>
      <c r="AE3" s="244"/>
    </row>
    <row r="4" spans="1:36" ht="23.25" customHeight="1" x14ac:dyDescent="0.15">
      <c r="A4" s="260">
        <v>50</v>
      </c>
      <c r="B4" s="261"/>
      <c r="C4" s="261"/>
      <c r="D4" s="270" t="s">
        <v>22</v>
      </c>
      <c r="E4" s="271"/>
      <c r="F4" s="264">
        <v>15</v>
      </c>
      <c r="G4" s="265"/>
      <c r="H4" s="265"/>
      <c r="I4" s="266"/>
      <c r="J4" s="277">
        <f>A4*F4*10*10000</f>
        <v>75000000</v>
      </c>
      <c r="K4" s="278"/>
      <c r="L4" s="278"/>
      <c r="M4" s="278"/>
      <c r="N4" s="278"/>
      <c r="O4" s="278"/>
      <c r="P4" s="278"/>
      <c r="Q4" s="243" t="s">
        <v>23</v>
      </c>
      <c r="R4" s="281"/>
      <c r="S4" s="224"/>
      <c r="T4" s="224"/>
      <c r="U4" s="224"/>
      <c r="V4" s="224"/>
      <c r="W4" s="224"/>
      <c r="X4" s="224"/>
      <c r="Y4" s="224"/>
      <c r="Z4" s="224"/>
      <c r="AA4" s="224"/>
      <c r="AB4" s="224"/>
      <c r="AC4" s="224"/>
      <c r="AD4" s="224"/>
      <c r="AE4" s="282"/>
    </row>
    <row r="5" spans="1:36" ht="23.25" customHeight="1" x14ac:dyDescent="0.15">
      <c r="A5" s="262"/>
      <c r="B5" s="263"/>
      <c r="C5" s="263"/>
      <c r="D5" s="272"/>
      <c r="E5" s="273"/>
      <c r="F5" s="267"/>
      <c r="G5" s="268"/>
      <c r="H5" s="268"/>
      <c r="I5" s="269"/>
      <c r="J5" s="279"/>
      <c r="K5" s="280"/>
      <c r="L5" s="280"/>
      <c r="M5" s="280"/>
      <c r="N5" s="280"/>
      <c r="O5" s="280"/>
      <c r="P5" s="280"/>
      <c r="Q5" s="244"/>
      <c r="R5" s="283"/>
      <c r="S5" s="284"/>
      <c r="T5" s="284"/>
      <c r="U5" s="284"/>
      <c r="V5" s="284"/>
      <c r="W5" s="284"/>
      <c r="X5" s="284"/>
      <c r="Y5" s="284"/>
      <c r="Z5" s="284"/>
      <c r="AA5" s="284"/>
      <c r="AB5" s="284"/>
      <c r="AC5" s="284"/>
      <c r="AD5" s="284"/>
      <c r="AE5" s="285"/>
    </row>
    <row r="6" spans="1:36" ht="21.75" customHeight="1" x14ac:dyDescent="0.15"/>
    <row r="7" spans="1:36" ht="19.5" customHeight="1" x14ac:dyDescent="0.15">
      <c r="A7" s="24">
        <v>8</v>
      </c>
      <c r="B7" s="10" t="s">
        <v>24</v>
      </c>
      <c r="E7" s="10" t="s">
        <v>101</v>
      </c>
      <c r="J7" s="274">
        <v>31</v>
      </c>
      <c r="K7" s="274"/>
      <c r="L7" s="275" t="s">
        <v>25</v>
      </c>
      <c r="M7" s="275"/>
      <c r="N7" s="275"/>
      <c r="O7" s="275"/>
      <c r="P7" s="276">
        <f>J7+2</f>
        <v>33</v>
      </c>
      <c r="Q7" s="276"/>
      <c r="R7" s="10" t="s">
        <v>26</v>
      </c>
    </row>
    <row r="8" spans="1:36" ht="15" customHeight="1" x14ac:dyDescent="0.15">
      <c r="A8" s="235" t="s">
        <v>27</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52"/>
    </row>
    <row r="9" spans="1:36" ht="15" customHeight="1" x14ac:dyDescent="0.15">
      <c r="A9" s="253"/>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5"/>
    </row>
    <row r="10" spans="1:36" ht="15" customHeight="1" x14ac:dyDescent="0.15">
      <c r="A10" s="235" t="s">
        <v>28</v>
      </c>
      <c r="B10" s="236"/>
      <c r="C10" s="236"/>
      <c r="D10" s="236"/>
      <c r="E10" s="236"/>
      <c r="F10" s="236"/>
      <c r="G10" s="236"/>
      <c r="H10" s="239" t="s">
        <v>44</v>
      </c>
      <c r="I10" s="240"/>
      <c r="J10" s="240"/>
      <c r="K10" s="240"/>
      <c r="L10" s="240"/>
      <c r="M10" s="240"/>
      <c r="N10" s="240"/>
      <c r="O10" s="240"/>
      <c r="P10" s="240"/>
      <c r="Q10" s="240"/>
      <c r="R10" s="240"/>
      <c r="S10" s="240"/>
      <c r="T10" s="240"/>
      <c r="U10" s="240"/>
      <c r="V10" s="240"/>
      <c r="W10" s="239" t="s">
        <v>45</v>
      </c>
      <c r="X10" s="240"/>
      <c r="Y10" s="240"/>
      <c r="Z10" s="240"/>
      <c r="AA10" s="240"/>
      <c r="AB10" s="243"/>
      <c r="AC10" s="256" t="s">
        <v>46</v>
      </c>
      <c r="AD10" s="256"/>
      <c r="AE10" s="257"/>
    </row>
    <row r="11" spans="1:36" ht="15" customHeight="1" x14ac:dyDescent="0.15">
      <c r="A11" s="237"/>
      <c r="B11" s="238"/>
      <c r="C11" s="238"/>
      <c r="D11" s="238"/>
      <c r="E11" s="238"/>
      <c r="F11" s="238"/>
      <c r="G11" s="238"/>
      <c r="H11" s="241"/>
      <c r="I11" s="242"/>
      <c r="J11" s="242"/>
      <c r="K11" s="242"/>
      <c r="L11" s="242"/>
      <c r="M11" s="242"/>
      <c r="N11" s="242"/>
      <c r="O11" s="242"/>
      <c r="P11" s="242"/>
      <c r="Q11" s="242"/>
      <c r="R11" s="242"/>
      <c r="S11" s="242"/>
      <c r="T11" s="242"/>
      <c r="U11" s="242"/>
      <c r="V11" s="242"/>
      <c r="W11" s="241"/>
      <c r="X11" s="242"/>
      <c r="Y11" s="242"/>
      <c r="Z11" s="242"/>
      <c r="AA11" s="242"/>
      <c r="AB11" s="244"/>
      <c r="AC11" s="258"/>
      <c r="AD11" s="258"/>
      <c r="AE11" s="259"/>
    </row>
    <row r="12" spans="1:36" ht="20.100000000000001" customHeight="1" x14ac:dyDescent="0.15">
      <c r="A12" s="25"/>
      <c r="B12" s="251" t="s">
        <v>92</v>
      </c>
      <c r="C12" s="229" t="s">
        <v>102</v>
      </c>
      <c r="D12" s="229"/>
      <c r="E12" s="229"/>
      <c r="F12" s="229"/>
      <c r="G12" s="230"/>
      <c r="H12" s="245" t="s">
        <v>159</v>
      </c>
      <c r="I12" s="246"/>
      <c r="J12" s="246"/>
      <c r="K12" s="246"/>
      <c r="L12" s="246"/>
      <c r="M12" s="246"/>
      <c r="N12" s="246"/>
      <c r="O12" s="246"/>
      <c r="P12" s="246"/>
      <c r="Q12" s="246"/>
      <c r="R12" s="246"/>
      <c r="S12" s="246"/>
      <c r="T12" s="246"/>
      <c r="U12" s="246"/>
      <c r="V12" s="246"/>
      <c r="W12" s="61" t="s">
        <v>116</v>
      </c>
      <c r="X12" s="70">
        <v>31</v>
      </c>
      <c r="Y12" s="26" t="s">
        <v>113</v>
      </c>
      <c r="Z12" s="224"/>
      <c r="AA12" s="224"/>
      <c r="AB12" s="62" t="s">
        <v>115</v>
      </c>
      <c r="AC12" s="220">
        <f>'ほ場内容  面積入力シート'!$G$135</f>
        <v>53</v>
      </c>
      <c r="AD12" s="221"/>
      <c r="AE12" s="222"/>
      <c r="AJ12" s="27"/>
    </row>
    <row r="13" spans="1:36" ht="20.100000000000001" customHeight="1" x14ac:dyDescent="0.15">
      <c r="A13" s="25"/>
      <c r="B13" s="251"/>
      <c r="C13" s="231"/>
      <c r="D13" s="231"/>
      <c r="E13" s="231"/>
      <c r="F13" s="231"/>
      <c r="G13" s="232"/>
      <c r="H13" s="247"/>
      <c r="I13" s="248"/>
      <c r="J13" s="248"/>
      <c r="K13" s="248"/>
      <c r="L13" s="248"/>
      <c r="M13" s="248"/>
      <c r="N13" s="248"/>
      <c r="O13" s="248"/>
      <c r="P13" s="248"/>
      <c r="Q13" s="248"/>
      <c r="R13" s="248"/>
      <c r="S13" s="248"/>
      <c r="T13" s="248"/>
      <c r="U13" s="248"/>
      <c r="V13" s="248"/>
      <c r="W13" s="74" t="s">
        <v>114</v>
      </c>
      <c r="X13" s="71"/>
      <c r="Y13" s="28" t="s">
        <v>113</v>
      </c>
      <c r="Z13" s="225"/>
      <c r="AA13" s="225"/>
      <c r="AB13" s="63" t="s">
        <v>115</v>
      </c>
      <c r="AC13" s="217"/>
      <c r="AD13" s="218"/>
      <c r="AE13" s="219"/>
      <c r="AI13" s="27"/>
      <c r="AJ13" s="72"/>
    </row>
    <row r="14" spans="1:36" ht="20.100000000000001" customHeight="1" x14ac:dyDescent="0.15">
      <c r="A14" s="25"/>
      <c r="B14" s="251"/>
      <c r="C14" s="231"/>
      <c r="D14" s="231"/>
      <c r="E14" s="231"/>
      <c r="F14" s="231"/>
      <c r="G14" s="232"/>
      <c r="H14" s="247"/>
      <c r="I14" s="248"/>
      <c r="J14" s="248"/>
      <c r="K14" s="248"/>
      <c r="L14" s="248"/>
      <c r="M14" s="248"/>
      <c r="N14" s="248"/>
      <c r="O14" s="248"/>
      <c r="P14" s="248"/>
      <c r="Q14" s="248"/>
      <c r="R14" s="248"/>
      <c r="S14" s="248"/>
      <c r="T14" s="248"/>
      <c r="U14" s="248"/>
      <c r="V14" s="248"/>
      <c r="W14" s="65" t="s">
        <v>116</v>
      </c>
      <c r="X14" s="75">
        <f>X12+1</f>
        <v>32</v>
      </c>
      <c r="Y14" s="76" t="s">
        <v>113</v>
      </c>
      <c r="Z14" s="226">
        <f>Z12</f>
        <v>0</v>
      </c>
      <c r="AA14" s="226"/>
      <c r="AB14" s="77" t="s">
        <v>115</v>
      </c>
      <c r="AC14" s="208">
        <f>$AC$12</f>
        <v>53</v>
      </c>
      <c r="AD14" s="209"/>
      <c r="AE14" s="210"/>
    </row>
    <row r="15" spans="1:36" ht="20.100000000000001" customHeight="1" x14ac:dyDescent="0.15">
      <c r="A15" s="25"/>
      <c r="B15" s="251"/>
      <c r="C15" s="231"/>
      <c r="D15" s="231"/>
      <c r="E15" s="231"/>
      <c r="F15" s="231"/>
      <c r="G15" s="232"/>
      <c r="H15" s="247"/>
      <c r="I15" s="248"/>
      <c r="J15" s="248"/>
      <c r="K15" s="248"/>
      <c r="L15" s="248"/>
      <c r="M15" s="248"/>
      <c r="N15" s="248"/>
      <c r="O15" s="248"/>
      <c r="P15" s="248"/>
      <c r="Q15" s="248"/>
      <c r="R15" s="248"/>
      <c r="S15" s="248"/>
      <c r="T15" s="248"/>
      <c r="U15" s="248"/>
      <c r="V15" s="248"/>
      <c r="W15" s="66" t="s">
        <v>114</v>
      </c>
      <c r="X15" s="78">
        <f>X14+1</f>
        <v>33</v>
      </c>
      <c r="Y15" s="79" t="s">
        <v>113</v>
      </c>
      <c r="Z15" s="227">
        <f>Z13</f>
        <v>0</v>
      </c>
      <c r="AA15" s="227"/>
      <c r="AB15" s="80" t="s">
        <v>115</v>
      </c>
      <c r="AC15" s="211"/>
      <c r="AD15" s="212"/>
      <c r="AE15" s="213"/>
    </row>
    <row r="16" spans="1:36" ht="20.100000000000001" customHeight="1" x14ac:dyDescent="0.15">
      <c r="A16" s="25"/>
      <c r="B16" s="251"/>
      <c r="C16" s="231"/>
      <c r="D16" s="231"/>
      <c r="E16" s="231"/>
      <c r="F16" s="231"/>
      <c r="G16" s="232"/>
      <c r="H16" s="247"/>
      <c r="I16" s="248"/>
      <c r="J16" s="248"/>
      <c r="K16" s="248"/>
      <c r="L16" s="248"/>
      <c r="M16" s="248"/>
      <c r="N16" s="248"/>
      <c r="O16" s="248"/>
      <c r="P16" s="248"/>
      <c r="Q16" s="248"/>
      <c r="R16" s="248"/>
      <c r="S16" s="248"/>
      <c r="T16" s="248"/>
      <c r="U16" s="248"/>
      <c r="V16" s="248"/>
      <c r="W16" s="64" t="s">
        <v>116</v>
      </c>
      <c r="X16" s="81">
        <f>X14+1</f>
        <v>33</v>
      </c>
      <c r="Y16" s="82" t="s">
        <v>113</v>
      </c>
      <c r="Z16" s="228">
        <f>Z14</f>
        <v>0</v>
      </c>
      <c r="AA16" s="228"/>
      <c r="AB16" s="83" t="s">
        <v>115</v>
      </c>
      <c r="AC16" s="217">
        <f t="shared" ref="AC16" si="0">$AC$12</f>
        <v>53</v>
      </c>
      <c r="AD16" s="218"/>
      <c r="AE16" s="219"/>
    </row>
    <row r="17" spans="1:31" ht="19.5" customHeight="1" x14ac:dyDescent="0.15">
      <c r="A17" s="25"/>
      <c r="B17" s="251"/>
      <c r="C17" s="231"/>
      <c r="D17" s="231"/>
      <c r="E17" s="231"/>
      <c r="F17" s="231"/>
      <c r="G17" s="232"/>
      <c r="H17" s="249"/>
      <c r="I17" s="250"/>
      <c r="J17" s="250"/>
      <c r="K17" s="250"/>
      <c r="L17" s="250"/>
      <c r="M17" s="250"/>
      <c r="N17" s="250"/>
      <c r="O17" s="250"/>
      <c r="P17" s="250"/>
      <c r="Q17" s="250"/>
      <c r="R17" s="250"/>
      <c r="S17" s="250"/>
      <c r="T17" s="250"/>
      <c r="U17" s="250"/>
      <c r="V17" s="250"/>
      <c r="W17" s="74" t="s">
        <v>114</v>
      </c>
      <c r="X17" s="81">
        <f>X16+1</f>
        <v>34</v>
      </c>
      <c r="Y17" s="82" t="s">
        <v>113</v>
      </c>
      <c r="Z17" s="223">
        <f>Z15</f>
        <v>0</v>
      </c>
      <c r="AA17" s="223"/>
      <c r="AB17" s="84" t="s">
        <v>115</v>
      </c>
      <c r="AC17" s="214"/>
      <c r="AD17" s="215"/>
      <c r="AE17" s="216"/>
    </row>
    <row r="18" spans="1:31" ht="20.100000000000001" customHeight="1" x14ac:dyDescent="0.15">
      <c r="A18" s="25"/>
      <c r="B18" s="251" t="s">
        <v>30</v>
      </c>
      <c r="C18" s="229" t="s">
        <v>93</v>
      </c>
      <c r="D18" s="229"/>
      <c r="E18" s="229"/>
      <c r="F18" s="229"/>
      <c r="G18" s="230"/>
      <c r="H18" s="245" t="s">
        <v>160</v>
      </c>
      <c r="I18" s="246"/>
      <c r="J18" s="246"/>
      <c r="K18" s="246"/>
      <c r="L18" s="246"/>
      <c r="M18" s="246"/>
      <c r="N18" s="246"/>
      <c r="O18" s="246"/>
      <c r="P18" s="246"/>
      <c r="Q18" s="246"/>
      <c r="R18" s="246"/>
      <c r="S18" s="246"/>
      <c r="T18" s="246"/>
      <c r="U18" s="246"/>
      <c r="V18" s="246"/>
      <c r="W18" s="61" t="s">
        <v>116</v>
      </c>
      <c r="X18" s="70">
        <v>31</v>
      </c>
      <c r="Y18" s="26" t="s">
        <v>113</v>
      </c>
      <c r="Z18" s="224"/>
      <c r="AA18" s="224"/>
      <c r="AB18" s="62" t="s">
        <v>115</v>
      </c>
      <c r="AC18" s="220">
        <f t="shared" ref="AC18" si="1">$AC$12</f>
        <v>53</v>
      </c>
      <c r="AD18" s="221"/>
      <c r="AE18" s="222"/>
    </row>
    <row r="19" spans="1:31" ht="20.100000000000001" customHeight="1" x14ac:dyDescent="0.15">
      <c r="A19" s="25"/>
      <c r="B19" s="251"/>
      <c r="C19" s="231"/>
      <c r="D19" s="231"/>
      <c r="E19" s="231"/>
      <c r="F19" s="231"/>
      <c r="G19" s="232"/>
      <c r="H19" s="247"/>
      <c r="I19" s="248"/>
      <c r="J19" s="248"/>
      <c r="K19" s="248"/>
      <c r="L19" s="248"/>
      <c r="M19" s="248"/>
      <c r="N19" s="248"/>
      <c r="O19" s="248"/>
      <c r="P19" s="248"/>
      <c r="Q19" s="248"/>
      <c r="R19" s="248"/>
      <c r="S19" s="248"/>
      <c r="T19" s="248"/>
      <c r="U19" s="248"/>
      <c r="V19" s="248"/>
      <c r="W19" s="74" t="s">
        <v>114</v>
      </c>
      <c r="X19" s="71"/>
      <c r="Y19" s="28" t="s">
        <v>113</v>
      </c>
      <c r="Z19" s="225"/>
      <c r="AA19" s="225"/>
      <c r="AB19" s="63" t="s">
        <v>115</v>
      </c>
      <c r="AC19" s="217"/>
      <c r="AD19" s="218"/>
      <c r="AE19" s="219"/>
    </row>
    <row r="20" spans="1:31" ht="20.100000000000001" customHeight="1" x14ac:dyDescent="0.15">
      <c r="A20" s="25"/>
      <c r="B20" s="251"/>
      <c r="C20" s="231"/>
      <c r="D20" s="231"/>
      <c r="E20" s="231"/>
      <c r="F20" s="231"/>
      <c r="G20" s="232"/>
      <c r="H20" s="247"/>
      <c r="I20" s="248"/>
      <c r="J20" s="248"/>
      <c r="K20" s="248"/>
      <c r="L20" s="248"/>
      <c r="M20" s="248"/>
      <c r="N20" s="248"/>
      <c r="O20" s="248"/>
      <c r="P20" s="248"/>
      <c r="Q20" s="248"/>
      <c r="R20" s="248"/>
      <c r="S20" s="248"/>
      <c r="T20" s="248"/>
      <c r="U20" s="248"/>
      <c r="V20" s="248"/>
      <c r="W20" s="65" t="s">
        <v>116</v>
      </c>
      <c r="X20" s="75">
        <f>X18+1</f>
        <v>32</v>
      </c>
      <c r="Y20" s="76" t="s">
        <v>113</v>
      </c>
      <c r="Z20" s="226">
        <f>Z18</f>
        <v>0</v>
      </c>
      <c r="AA20" s="226"/>
      <c r="AB20" s="77" t="s">
        <v>115</v>
      </c>
      <c r="AC20" s="208">
        <f t="shared" ref="AC20" si="2">$AC$12</f>
        <v>53</v>
      </c>
      <c r="AD20" s="209"/>
      <c r="AE20" s="210"/>
    </row>
    <row r="21" spans="1:31" ht="20.100000000000001" customHeight="1" x14ac:dyDescent="0.15">
      <c r="A21" s="25"/>
      <c r="B21" s="251"/>
      <c r="C21" s="231"/>
      <c r="D21" s="231"/>
      <c r="E21" s="231"/>
      <c r="F21" s="231"/>
      <c r="G21" s="232"/>
      <c r="H21" s="247"/>
      <c r="I21" s="248"/>
      <c r="J21" s="248"/>
      <c r="K21" s="248"/>
      <c r="L21" s="248"/>
      <c r="M21" s="248"/>
      <c r="N21" s="248"/>
      <c r="O21" s="248"/>
      <c r="P21" s="248"/>
      <c r="Q21" s="248"/>
      <c r="R21" s="248"/>
      <c r="S21" s="248"/>
      <c r="T21" s="248"/>
      <c r="U21" s="248"/>
      <c r="V21" s="248"/>
      <c r="W21" s="66" t="s">
        <v>114</v>
      </c>
      <c r="X21" s="78">
        <f>X20+1</f>
        <v>33</v>
      </c>
      <c r="Y21" s="79" t="s">
        <v>113</v>
      </c>
      <c r="Z21" s="227">
        <f>Z19</f>
        <v>0</v>
      </c>
      <c r="AA21" s="227"/>
      <c r="AB21" s="80" t="s">
        <v>115</v>
      </c>
      <c r="AC21" s="211"/>
      <c r="AD21" s="212"/>
      <c r="AE21" s="213"/>
    </row>
    <row r="22" spans="1:31" ht="20.100000000000001" customHeight="1" x14ac:dyDescent="0.15">
      <c r="A22" s="25"/>
      <c r="B22" s="251"/>
      <c r="C22" s="231"/>
      <c r="D22" s="231"/>
      <c r="E22" s="231"/>
      <c r="F22" s="231"/>
      <c r="G22" s="232"/>
      <c r="H22" s="247"/>
      <c r="I22" s="248"/>
      <c r="J22" s="248"/>
      <c r="K22" s="248"/>
      <c r="L22" s="248"/>
      <c r="M22" s="248"/>
      <c r="N22" s="248"/>
      <c r="O22" s="248"/>
      <c r="P22" s="248"/>
      <c r="Q22" s="248"/>
      <c r="R22" s="248"/>
      <c r="S22" s="248"/>
      <c r="T22" s="248"/>
      <c r="U22" s="248"/>
      <c r="V22" s="248"/>
      <c r="W22" s="64" t="s">
        <v>116</v>
      </c>
      <c r="X22" s="81">
        <f>X20+1</f>
        <v>33</v>
      </c>
      <c r="Y22" s="82" t="s">
        <v>113</v>
      </c>
      <c r="Z22" s="228">
        <f>Z20</f>
        <v>0</v>
      </c>
      <c r="AA22" s="228"/>
      <c r="AB22" s="83" t="s">
        <v>115</v>
      </c>
      <c r="AC22" s="217">
        <f t="shared" ref="AC22" si="3">$AC$12</f>
        <v>53</v>
      </c>
      <c r="AD22" s="218"/>
      <c r="AE22" s="219"/>
    </row>
    <row r="23" spans="1:31" ht="20.100000000000001" customHeight="1" x14ac:dyDescent="0.15">
      <c r="A23" s="25"/>
      <c r="B23" s="251"/>
      <c r="C23" s="233"/>
      <c r="D23" s="233"/>
      <c r="E23" s="233"/>
      <c r="F23" s="233"/>
      <c r="G23" s="234"/>
      <c r="H23" s="249"/>
      <c r="I23" s="250"/>
      <c r="J23" s="250"/>
      <c r="K23" s="250"/>
      <c r="L23" s="250"/>
      <c r="M23" s="250"/>
      <c r="N23" s="250"/>
      <c r="O23" s="250"/>
      <c r="P23" s="250"/>
      <c r="Q23" s="250"/>
      <c r="R23" s="250"/>
      <c r="S23" s="250"/>
      <c r="T23" s="250"/>
      <c r="U23" s="250"/>
      <c r="V23" s="250"/>
      <c r="W23" s="74" t="s">
        <v>114</v>
      </c>
      <c r="X23" s="81">
        <f>X22+1</f>
        <v>34</v>
      </c>
      <c r="Y23" s="82" t="s">
        <v>113</v>
      </c>
      <c r="Z23" s="223">
        <f>Z21</f>
        <v>0</v>
      </c>
      <c r="AA23" s="223"/>
      <c r="AB23" s="84" t="s">
        <v>115</v>
      </c>
      <c r="AC23" s="214"/>
      <c r="AD23" s="215"/>
      <c r="AE23" s="216"/>
    </row>
    <row r="24" spans="1:31" ht="20.100000000000001" customHeight="1" x14ac:dyDescent="0.15">
      <c r="A24" s="25"/>
      <c r="B24" s="251" t="s">
        <v>31</v>
      </c>
      <c r="C24" s="229" t="s">
        <v>103</v>
      </c>
      <c r="D24" s="229"/>
      <c r="E24" s="229"/>
      <c r="F24" s="229"/>
      <c r="G24" s="230"/>
      <c r="H24" s="245" t="s">
        <v>161</v>
      </c>
      <c r="I24" s="246"/>
      <c r="J24" s="246"/>
      <c r="K24" s="246"/>
      <c r="L24" s="246"/>
      <c r="M24" s="246"/>
      <c r="N24" s="246"/>
      <c r="O24" s="246"/>
      <c r="P24" s="246"/>
      <c r="Q24" s="246"/>
      <c r="R24" s="246"/>
      <c r="S24" s="246"/>
      <c r="T24" s="246"/>
      <c r="U24" s="246"/>
      <c r="V24" s="246"/>
      <c r="W24" s="61" t="s">
        <v>116</v>
      </c>
      <c r="X24" s="70">
        <v>31</v>
      </c>
      <c r="Y24" s="26" t="s">
        <v>113</v>
      </c>
      <c r="Z24" s="224"/>
      <c r="AA24" s="224"/>
      <c r="AB24" s="62" t="s">
        <v>115</v>
      </c>
      <c r="AC24" s="220">
        <f t="shared" ref="AC24" si="4">$AC$12</f>
        <v>53</v>
      </c>
      <c r="AD24" s="221"/>
      <c r="AE24" s="222"/>
    </row>
    <row r="25" spans="1:31" ht="20.100000000000001" customHeight="1" x14ac:dyDescent="0.15">
      <c r="A25" s="25"/>
      <c r="B25" s="251"/>
      <c r="C25" s="231"/>
      <c r="D25" s="231"/>
      <c r="E25" s="231"/>
      <c r="F25" s="231"/>
      <c r="G25" s="232"/>
      <c r="H25" s="247"/>
      <c r="I25" s="248"/>
      <c r="J25" s="248"/>
      <c r="K25" s="248"/>
      <c r="L25" s="248"/>
      <c r="M25" s="248"/>
      <c r="N25" s="248"/>
      <c r="O25" s="248"/>
      <c r="P25" s="248"/>
      <c r="Q25" s="248"/>
      <c r="R25" s="248"/>
      <c r="S25" s="248"/>
      <c r="T25" s="248"/>
      <c r="U25" s="248"/>
      <c r="V25" s="248"/>
      <c r="W25" s="74" t="s">
        <v>114</v>
      </c>
      <c r="X25" s="71"/>
      <c r="Y25" s="28" t="s">
        <v>113</v>
      </c>
      <c r="Z25" s="225"/>
      <c r="AA25" s="225"/>
      <c r="AB25" s="63" t="s">
        <v>115</v>
      </c>
      <c r="AC25" s="217"/>
      <c r="AD25" s="218"/>
      <c r="AE25" s="219"/>
    </row>
    <row r="26" spans="1:31" ht="20.100000000000001" customHeight="1" x14ac:dyDescent="0.15">
      <c r="A26" s="25"/>
      <c r="B26" s="251"/>
      <c r="C26" s="231"/>
      <c r="D26" s="231"/>
      <c r="E26" s="231"/>
      <c r="F26" s="231"/>
      <c r="G26" s="232"/>
      <c r="H26" s="247"/>
      <c r="I26" s="248"/>
      <c r="J26" s="248"/>
      <c r="K26" s="248"/>
      <c r="L26" s="248"/>
      <c r="M26" s="248"/>
      <c r="N26" s="248"/>
      <c r="O26" s="248"/>
      <c r="P26" s="248"/>
      <c r="Q26" s="248"/>
      <c r="R26" s="248"/>
      <c r="S26" s="248"/>
      <c r="T26" s="248"/>
      <c r="U26" s="248"/>
      <c r="V26" s="248"/>
      <c r="W26" s="65" t="s">
        <v>116</v>
      </c>
      <c r="X26" s="75">
        <f>X24+1</f>
        <v>32</v>
      </c>
      <c r="Y26" s="76" t="s">
        <v>113</v>
      </c>
      <c r="Z26" s="226">
        <f>Z24</f>
        <v>0</v>
      </c>
      <c r="AA26" s="226"/>
      <c r="AB26" s="77" t="s">
        <v>115</v>
      </c>
      <c r="AC26" s="208">
        <f t="shared" ref="AC26" si="5">$AC$12</f>
        <v>53</v>
      </c>
      <c r="AD26" s="209"/>
      <c r="AE26" s="210"/>
    </row>
    <row r="27" spans="1:31" ht="20.100000000000001" customHeight="1" x14ac:dyDescent="0.15">
      <c r="A27" s="25"/>
      <c r="B27" s="251"/>
      <c r="C27" s="231"/>
      <c r="D27" s="231"/>
      <c r="E27" s="231"/>
      <c r="F27" s="231"/>
      <c r="G27" s="232"/>
      <c r="H27" s="247"/>
      <c r="I27" s="248"/>
      <c r="J27" s="248"/>
      <c r="K27" s="248"/>
      <c r="L27" s="248"/>
      <c r="M27" s="248"/>
      <c r="N27" s="248"/>
      <c r="O27" s="248"/>
      <c r="P27" s="248"/>
      <c r="Q27" s="248"/>
      <c r="R27" s="248"/>
      <c r="S27" s="248"/>
      <c r="T27" s="248"/>
      <c r="U27" s="248"/>
      <c r="V27" s="248"/>
      <c r="W27" s="66" t="s">
        <v>114</v>
      </c>
      <c r="X27" s="78">
        <f>X26+1</f>
        <v>33</v>
      </c>
      <c r="Y27" s="79" t="s">
        <v>0</v>
      </c>
      <c r="Z27" s="227">
        <f>Z25</f>
        <v>0</v>
      </c>
      <c r="AA27" s="227"/>
      <c r="AB27" s="80" t="s">
        <v>115</v>
      </c>
      <c r="AC27" s="211"/>
      <c r="AD27" s="212"/>
      <c r="AE27" s="213"/>
    </row>
    <row r="28" spans="1:31" ht="20.100000000000001" customHeight="1" x14ac:dyDescent="0.15">
      <c r="A28" s="25"/>
      <c r="B28" s="251"/>
      <c r="C28" s="231"/>
      <c r="D28" s="231"/>
      <c r="E28" s="231"/>
      <c r="F28" s="231"/>
      <c r="G28" s="232"/>
      <c r="H28" s="247"/>
      <c r="I28" s="248"/>
      <c r="J28" s="248"/>
      <c r="K28" s="248"/>
      <c r="L28" s="248"/>
      <c r="M28" s="248"/>
      <c r="N28" s="248"/>
      <c r="O28" s="248"/>
      <c r="P28" s="248"/>
      <c r="Q28" s="248"/>
      <c r="R28" s="248"/>
      <c r="S28" s="248"/>
      <c r="T28" s="248"/>
      <c r="U28" s="248"/>
      <c r="V28" s="248"/>
      <c r="W28" s="64" t="s">
        <v>116</v>
      </c>
      <c r="X28" s="81">
        <f>X26+1</f>
        <v>33</v>
      </c>
      <c r="Y28" s="82" t="s">
        <v>113</v>
      </c>
      <c r="Z28" s="228">
        <f>Z26</f>
        <v>0</v>
      </c>
      <c r="AA28" s="228"/>
      <c r="AB28" s="83" t="s">
        <v>115</v>
      </c>
      <c r="AC28" s="217">
        <f t="shared" ref="AC28" si="6">$AC$12</f>
        <v>53</v>
      </c>
      <c r="AD28" s="218"/>
      <c r="AE28" s="219"/>
    </row>
    <row r="29" spans="1:31" ht="20.100000000000001" customHeight="1" x14ac:dyDescent="0.15">
      <c r="A29" s="25"/>
      <c r="B29" s="251"/>
      <c r="C29" s="233"/>
      <c r="D29" s="233"/>
      <c r="E29" s="233"/>
      <c r="F29" s="233"/>
      <c r="G29" s="234"/>
      <c r="H29" s="249"/>
      <c r="I29" s="250"/>
      <c r="J29" s="250"/>
      <c r="K29" s="250"/>
      <c r="L29" s="250"/>
      <c r="M29" s="250"/>
      <c r="N29" s="250"/>
      <c r="O29" s="250"/>
      <c r="P29" s="250"/>
      <c r="Q29" s="250"/>
      <c r="R29" s="250"/>
      <c r="S29" s="250"/>
      <c r="T29" s="250"/>
      <c r="U29" s="250"/>
      <c r="V29" s="250"/>
      <c r="W29" s="74" t="s">
        <v>114</v>
      </c>
      <c r="X29" s="81">
        <f>X28+1</f>
        <v>34</v>
      </c>
      <c r="Y29" s="82" t="s">
        <v>113</v>
      </c>
      <c r="Z29" s="223">
        <f>Z27</f>
        <v>0</v>
      </c>
      <c r="AA29" s="223"/>
      <c r="AB29" s="84" t="s">
        <v>115</v>
      </c>
      <c r="AC29" s="214"/>
      <c r="AD29" s="215"/>
      <c r="AE29" s="216"/>
    </row>
    <row r="30" spans="1:31" ht="20.100000000000001" customHeight="1" x14ac:dyDescent="0.15">
      <c r="A30" s="25"/>
      <c r="B30" s="251" t="s">
        <v>32</v>
      </c>
      <c r="C30" s="229" t="s">
        <v>104</v>
      </c>
      <c r="D30" s="229"/>
      <c r="E30" s="229"/>
      <c r="F30" s="229"/>
      <c r="G30" s="230"/>
      <c r="H30" s="245" t="s">
        <v>162</v>
      </c>
      <c r="I30" s="246"/>
      <c r="J30" s="246"/>
      <c r="K30" s="246"/>
      <c r="L30" s="246"/>
      <c r="M30" s="246"/>
      <c r="N30" s="246"/>
      <c r="O30" s="246"/>
      <c r="P30" s="246"/>
      <c r="Q30" s="246"/>
      <c r="R30" s="246"/>
      <c r="S30" s="246"/>
      <c r="T30" s="246"/>
      <c r="U30" s="246"/>
      <c r="V30" s="246"/>
      <c r="W30" s="61" t="s">
        <v>116</v>
      </c>
      <c r="X30" s="70">
        <v>31</v>
      </c>
      <c r="Y30" s="26" t="s">
        <v>113</v>
      </c>
      <c r="Z30" s="224"/>
      <c r="AA30" s="224"/>
      <c r="AB30" s="62" t="s">
        <v>115</v>
      </c>
      <c r="AC30" s="220">
        <f t="shared" ref="AC30" si="7">$AC$12</f>
        <v>53</v>
      </c>
      <c r="AD30" s="221"/>
      <c r="AE30" s="222"/>
    </row>
    <row r="31" spans="1:31" ht="20.100000000000001" customHeight="1" x14ac:dyDescent="0.15">
      <c r="A31" s="25"/>
      <c r="B31" s="251"/>
      <c r="C31" s="231"/>
      <c r="D31" s="231"/>
      <c r="E31" s="231"/>
      <c r="F31" s="231"/>
      <c r="G31" s="232"/>
      <c r="H31" s="247"/>
      <c r="I31" s="248"/>
      <c r="J31" s="248"/>
      <c r="K31" s="248"/>
      <c r="L31" s="248"/>
      <c r="M31" s="248"/>
      <c r="N31" s="248"/>
      <c r="O31" s="248"/>
      <c r="P31" s="248"/>
      <c r="Q31" s="248"/>
      <c r="R31" s="248"/>
      <c r="S31" s="248"/>
      <c r="T31" s="248"/>
      <c r="U31" s="248"/>
      <c r="V31" s="248"/>
      <c r="W31" s="74" t="s">
        <v>114</v>
      </c>
      <c r="X31" s="71"/>
      <c r="Y31" s="28" t="s">
        <v>113</v>
      </c>
      <c r="Z31" s="225"/>
      <c r="AA31" s="225"/>
      <c r="AB31" s="63" t="s">
        <v>115</v>
      </c>
      <c r="AC31" s="217"/>
      <c r="AD31" s="218"/>
      <c r="AE31" s="219"/>
    </row>
    <row r="32" spans="1:31" ht="20.100000000000001" customHeight="1" x14ac:dyDescent="0.15">
      <c r="A32" s="25"/>
      <c r="B32" s="251"/>
      <c r="C32" s="231"/>
      <c r="D32" s="231"/>
      <c r="E32" s="231"/>
      <c r="F32" s="231"/>
      <c r="G32" s="232"/>
      <c r="H32" s="247"/>
      <c r="I32" s="248"/>
      <c r="J32" s="248"/>
      <c r="K32" s="248"/>
      <c r="L32" s="248"/>
      <c r="M32" s="248"/>
      <c r="N32" s="248"/>
      <c r="O32" s="248"/>
      <c r="P32" s="248"/>
      <c r="Q32" s="248"/>
      <c r="R32" s="248"/>
      <c r="S32" s="248"/>
      <c r="T32" s="248"/>
      <c r="U32" s="248"/>
      <c r="V32" s="248"/>
      <c r="W32" s="65" t="s">
        <v>116</v>
      </c>
      <c r="X32" s="75">
        <f>X30+1</f>
        <v>32</v>
      </c>
      <c r="Y32" s="76" t="s">
        <v>113</v>
      </c>
      <c r="Z32" s="226">
        <f>Z30</f>
        <v>0</v>
      </c>
      <c r="AA32" s="226"/>
      <c r="AB32" s="77" t="s">
        <v>115</v>
      </c>
      <c r="AC32" s="208">
        <f t="shared" ref="AC32" si="8">$AC$12</f>
        <v>53</v>
      </c>
      <c r="AD32" s="209"/>
      <c r="AE32" s="210"/>
    </row>
    <row r="33" spans="1:31" ht="20.100000000000001" customHeight="1" x14ac:dyDescent="0.15">
      <c r="A33" s="25"/>
      <c r="B33" s="251"/>
      <c r="C33" s="231"/>
      <c r="D33" s="231"/>
      <c r="E33" s="231"/>
      <c r="F33" s="231"/>
      <c r="G33" s="232"/>
      <c r="H33" s="247"/>
      <c r="I33" s="248"/>
      <c r="J33" s="248"/>
      <c r="K33" s="248"/>
      <c r="L33" s="248"/>
      <c r="M33" s="248"/>
      <c r="N33" s="248"/>
      <c r="O33" s="248"/>
      <c r="P33" s="248"/>
      <c r="Q33" s="248"/>
      <c r="R33" s="248"/>
      <c r="S33" s="248"/>
      <c r="T33" s="248"/>
      <c r="U33" s="248"/>
      <c r="V33" s="248"/>
      <c r="W33" s="66" t="s">
        <v>114</v>
      </c>
      <c r="X33" s="78">
        <f>X32+1</f>
        <v>33</v>
      </c>
      <c r="Y33" s="79" t="s">
        <v>113</v>
      </c>
      <c r="Z33" s="227">
        <f>Z31</f>
        <v>0</v>
      </c>
      <c r="AA33" s="227"/>
      <c r="AB33" s="80" t="s">
        <v>115</v>
      </c>
      <c r="AC33" s="211"/>
      <c r="AD33" s="212"/>
      <c r="AE33" s="213"/>
    </row>
    <row r="34" spans="1:31" ht="20.100000000000001" customHeight="1" x14ac:dyDescent="0.15">
      <c r="A34" s="25"/>
      <c r="B34" s="251"/>
      <c r="C34" s="231"/>
      <c r="D34" s="231"/>
      <c r="E34" s="231"/>
      <c r="F34" s="231"/>
      <c r="G34" s="232"/>
      <c r="H34" s="247"/>
      <c r="I34" s="248"/>
      <c r="J34" s="248"/>
      <c r="K34" s="248"/>
      <c r="L34" s="248"/>
      <c r="M34" s="248"/>
      <c r="N34" s="248"/>
      <c r="O34" s="248"/>
      <c r="P34" s="248"/>
      <c r="Q34" s="248"/>
      <c r="R34" s="248"/>
      <c r="S34" s="248"/>
      <c r="T34" s="248"/>
      <c r="U34" s="248"/>
      <c r="V34" s="248"/>
      <c r="W34" s="64" t="s">
        <v>116</v>
      </c>
      <c r="X34" s="81">
        <f>X32+1</f>
        <v>33</v>
      </c>
      <c r="Y34" s="82" t="s">
        <v>113</v>
      </c>
      <c r="Z34" s="228">
        <f>Z32</f>
        <v>0</v>
      </c>
      <c r="AA34" s="228"/>
      <c r="AB34" s="83" t="s">
        <v>115</v>
      </c>
      <c r="AC34" s="217">
        <f t="shared" ref="AC34" si="9">$AC$12</f>
        <v>53</v>
      </c>
      <c r="AD34" s="218"/>
      <c r="AE34" s="219"/>
    </row>
    <row r="35" spans="1:31" ht="20.100000000000001" customHeight="1" x14ac:dyDescent="0.15">
      <c r="A35" s="25"/>
      <c r="B35" s="251"/>
      <c r="C35" s="233"/>
      <c r="D35" s="233"/>
      <c r="E35" s="233"/>
      <c r="F35" s="233"/>
      <c r="G35" s="234"/>
      <c r="H35" s="249"/>
      <c r="I35" s="250"/>
      <c r="J35" s="250"/>
      <c r="K35" s="250"/>
      <c r="L35" s="250"/>
      <c r="M35" s="250"/>
      <c r="N35" s="250"/>
      <c r="O35" s="250"/>
      <c r="P35" s="250"/>
      <c r="Q35" s="250"/>
      <c r="R35" s="250"/>
      <c r="S35" s="250"/>
      <c r="T35" s="250"/>
      <c r="U35" s="250"/>
      <c r="V35" s="250"/>
      <c r="W35" s="74" t="s">
        <v>114</v>
      </c>
      <c r="X35" s="81">
        <f>X34+1</f>
        <v>34</v>
      </c>
      <c r="Y35" s="82" t="s">
        <v>113</v>
      </c>
      <c r="Z35" s="223">
        <f>Z33</f>
        <v>0</v>
      </c>
      <c r="AA35" s="223"/>
      <c r="AB35" s="84" t="s">
        <v>115</v>
      </c>
      <c r="AC35" s="214"/>
      <c r="AD35" s="215"/>
      <c r="AE35" s="216"/>
    </row>
    <row r="36" spans="1:31" ht="20.100000000000001" customHeight="1" x14ac:dyDescent="0.15">
      <c r="A36" s="25"/>
      <c r="B36" s="251" t="s">
        <v>33</v>
      </c>
      <c r="C36" s="229" t="s">
        <v>105</v>
      </c>
      <c r="D36" s="229"/>
      <c r="E36" s="229"/>
      <c r="F36" s="229"/>
      <c r="G36" s="230"/>
      <c r="H36" s="245" t="s">
        <v>162</v>
      </c>
      <c r="I36" s="246"/>
      <c r="J36" s="246"/>
      <c r="K36" s="246"/>
      <c r="L36" s="246"/>
      <c r="M36" s="246"/>
      <c r="N36" s="246"/>
      <c r="O36" s="246"/>
      <c r="P36" s="246"/>
      <c r="Q36" s="246"/>
      <c r="R36" s="246"/>
      <c r="S36" s="246"/>
      <c r="T36" s="246"/>
      <c r="U36" s="246"/>
      <c r="V36" s="246"/>
      <c r="W36" s="61" t="s">
        <v>116</v>
      </c>
      <c r="X36" s="70">
        <v>31</v>
      </c>
      <c r="Y36" s="26" t="s">
        <v>113</v>
      </c>
      <c r="Z36" s="224"/>
      <c r="AA36" s="224"/>
      <c r="AB36" s="62" t="s">
        <v>115</v>
      </c>
      <c r="AC36" s="220">
        <f>$AC$12</f>
        <v>53</v>
      </c>
      <c r="AD36" s="221"/>
      <c r="AE36" s="222"/>
    </row>
    <row r="37" spans="1:31" ht="20.100000000000001" customHeight="1" x14ac:dyDescent="0.15">
      <c r="A37" s="25"/>
      <c r="B37" s="251"/>
      <c r="C37" s="231"/>
      <c r="D37" s="231"/>
      <c r="E37" s="231"/>
      <c r="F37" s="231"/>
      <c r="G37" s="232"/>
      <c r="H37" s="247"/>
      <c r="I37" s="248"/>
      <c r="J37" s="248"/>
      <c r="K37" s="248"/>
      <c r="L37" s="248"/>
      <c r="M37" s="248"/>
      <c r="N37" s="248"/>
      <c r="O37" s="248"/>
      <c r="P37" s="248"/>
      <c r="Q37" s="248"/>
      <c r="R37" s="248"/>
      <c r="S37" s="248"/>
      <c r="T37" s="248"/>
      <c r="U37" s="248"/>
      <c r="V37" s="248"/>
      <c r="W37" s="74" t="s">
        <v>114</v>
      </c>
      <c r="X37" s="71"/>
      <c r="Y37" s="28" t="s">
        <v>113</v>
      </c>
      <c r="Z37" s="225"/>
      <c r="AA37" s="225"/>
      <c r="AB37" s="63" t="s">
        <v>115</v>
      </c>
      <c r="AC37" s="217"/>
      <c r="AD37" s="218"/>
      <c r="AE37" s="219"/>
    </row>
    <row r="38" spans="1:31" ht="20.100000000000001" customHeight="1" x14ac:dyDescent="0.15">
      <c r="A38" s="25"/>
      <c r="B38" s="251"/>
      <c r="C38" s="231"/>
      <c r="D38" s="231"/>
      <c r="E38" s="231"/>
      <c r="F38" s="231"/>
      <c r="G38" s="232"/>
      <c r="H38" s="247"/>
      <c r="I38" s="248"/>
      <c r="J38" s="248"/>
      <c r="K38" s="248"/>
      <c r="L38" s="248"/>
      <c r="M38" s="248"/>
      <c r="N38" s="248"/>
      <c r="O38" s="248"/>
      <c r="P38" s="248"/>
      <c r="Q38" s="248"/>
      <c r="R38" s="248"/>
      <c r="S38" s="248"/>
      <c r="T38" s="248"/>
      <c r="U38" s="248"/>
      <c r="V38" s="248"/>
      <c r="W38" s="65" t="s">
        <v>116</v>
      </c>
      <c r="X38" s="75">
        <f>X36+1</f>
        <v>32</v>
      </c>
      <c r="Y38" s="76" t="s">
        <v>113</v>
      </c>
      <c r="Z38" s="226">
        <f>Z36</f>
        <v>0</v>
      </c>
      <c r="AA38" s="226"/>
      <c r="AB38" s="77" t="s">
        <v>115</v>
      </c>
      <c r="AC38" s="208">
        <f t="shared" ref="AC38" si="10">$AC$12</f>
        <v>53</v>
      </c>
      <c r="AD38" s="209"/>
      <c r="AE38" s="210"/>
    </row>
    <row r="39" spans="1:31" ht="20.100000000000001" customHeight="1" x14ac:dyDescent="0.15">
      <c r="A39" s="25"/>
      <c r="B39" s="251"/>
      <c r="C39" s="231"/>
      <c r="D39" s="231"/>
      <c r="E39" s="231"/>
      <c r="F39" s="231"/>
      <c r="G39" s="232"/>
      <c r="H39" s="247"/>
      <c r="I39" s="248"/>
      <c r="J39" s="248"/>
      <c r="K39" s="248"/>
      <c r="L39" s="248"/>
      <c r="M39" s="248"/>
      <c r="N39" s="248"/>
      <c r="O39" s="248"/>
      <c r="P39" s="248"/>
      <c r="Q39" s="248"/>
      <c r="R39" s="248"/>
      <c r="S39" s="248"/>
      <c r="T39" s="248"/>
      <c r="U39" s="248"/>
      <c r="V39" s="248"/>
      <c r="W39" s="66" t="s">
        <v>114</v>
      </c>
      <c r="X39" s="78">
        <f>X38+1</f>
        <v>33</v>
      </c>
      <c r="Y39" s="79" t="s">
        <v>113</v>
      </c>
      <c r="Z39" s="227">
        <f>Z37</f>
        <v>0</v>
      </c>
      <c r="AA39" s="227"/>
      <c r="AB39" s="80" t="s">
        <v>115</v>
      </c>
      <c r="AC39" s="211"/>
      <c r="AD39" s="212"/>
      <c r="AE39" s="213"/>
    </row>
    <row r="40" spans="1:31" ht="20.100000000000001" customHeight="1" x14ac:dyDescent="0.15">
      <c r="A40" s="25"/>
      <c r="B40" s="251"/>
      <c r="C40" s="231"/>
      <c r="D40" s="231"/>
      <c r="E40" s="231"/>
      <c r="F40" s="231"/>
      <c r="G40" s="232"/>
      <c r="H40" s="247"/>
      <c r="I40" s="248"/>
      <c r="J40" s="248"/>
      <c r="K40" s="248"/>
      <c r="L40" s="248"/>
      <c r="M40" s="248"/>
      <c r="N40" s="248"/>
      <c r="O40" s="248"/>
      <c r="P40" s="248"/>
      <c r="Q40" s="248"/>
      <c r="R40" s="248"/>
      <c r="S40" s="248"/>
      <c r="T40" s="248"/>
      <c r="U40" s="248"/>
      <c r="V40" s="248"/>
      <c r="W40" s="64" t="s">
        <v>116</v>
      </c>
      <c r="X40" s="81">
        <f>X38+1</f>
        <v>33</v>
      </c>
      <c r="Y40" s="82" t="s">
        <v>113</v>
      </c>
      <c r="Z40" s="228">
        <f>Z38</f>
        <v>0</v>
      </c>
      <c r="AA40" s="228"/>
      <c r="AB40" s="83" t="s">
        <v>115</v>
      </c>
      <c r="AC40" s="217">
        <f t="shared" ref="AC40" si="11">$AC$12</f>
        <v>53</v>
      </c>
      <c r="AD40" s="218"/>
      <c r="AE40" s="219"/>
    </row>
    <row r="41" spans="1:31" ht="20.100000000000001" customHeight="1" x14ac:dyDescent="0.15">
      <c r="A41" s="25"/>
      <c r="B41" s="251"/>
      <c r="C41" s="233"/>
      <c r="D41" s="233"/>
      <c r="E41" s="233"/>
      <c r="F41" s="233"/>
      <c r="G41" s="234"/>
      <c r="H41" s="249"/>
      <c r="I41" s="250"/>
      <c r="J41" s="250"/>
      <c r="K41" s="250"/>
      <c r="L41" s="250"/>
      <c r="M41" s="250"/>
      <c r="N41" s="250"/>
      <c r="O41" s="250"/>
      <c r="P41" s="250"/>
      <c r="Q41" s="250"/>
      <c r="R41" s="250"/>
      <c r="S41" s="250"/>
      <c r="T41" s="250"/>
      <c r="U41" s="250"/>
      <c r="V41" s="250"/>
      <c r="W41" s="74" t="s">
        <v>114</v>
      </c>
      <c r="X41" s="81">
        <f>X40+1</f>
        <v>34</v>
      </c>
      <c r="Y41" s="82" t="s">
        <v>113</v>
      </c>
      <c r="Z41" s="223">
        <f>Z39</f>
        <v>0</v>
      </c>
      <c r="AA41" s="223"/>
      <c r="AB41" s="84" t="s">
        <v>115</v>
      </c>
      <c r="AC41" s="214"/>
      <c r="AD41" s="215"/>
      <c r="AE41" s="216"/>
    </row>
    <row r="42" spans="1:31" ht="20.100000000000001" customHeight="1" x14ac:dyDescent="0.15">
      <c r="A42" s="25"/>
      <c r="B42" s="251" t="s">
        <v>34</v>
      </c>
      <c r="C42" s="229" t="s">
        <v>106</v>
      </c>
      <c r="D42" s="229"/>
      <c r="E42" s="229"/>
      <c r="F42" s="229"/>
      <c r="G42" s="230"/>
      <c r="H42" s="245" t="s">
        <v>163</v>
      </c>
      <c r="I42" s="246"/>
      <c r="J42" s="246"/>
      <c r="K42" s="246"/>
      <c r="L42" s="246"/>
      <c r="M42" s="246"/>
      <c r="N42" s="246"/>
      <c r="O42" s="246"/>
      <c r="P42" s="246"/>
      <c r="Q42" s="246"/>
      <c r="R42" s="246"/>
      <c r="S42" s="246"/>
      <c r="T42" s="246"/>
      <c r="U42" s="246"/>
      <c r="V42" s="246"/>
      <c r="W42" s="61" t="s">
        <v>116</v>
      </c>
      <c r="X42" s="70">
        <v>31</v>
      </c>
      <c r="Y42" s="26" t="s">
        <v>113</v>
      </c>
      <c r="Z42" s="224"/>
      <c r="AA42" s="224"/>
      <c r="AB42" s="62" t="s">
        <v>115</v>
      </c>
      <c r="AC42" s="220">
        <f t="shared" ref="AC42" si="12">$AC$12</f>
        <v>53</v>
      </c>
      <c r="AD42" s="221"/>
      <c r="AE42" s="222"/>
    </row>
    <row r="43" spans="1:31" ht="20.100000000000001" customHeight="1" x14ac:dyDescent="0.15">
      <c r="A43" s="25"/>
      <c r="B43" s="251"/>
      <c r="C43" s="231"/>
      <c r="D43" s="231"/>
      <c r="E43" s="231"/>
      <c r="F43" s="231"/>
      <c r="G43" s="232"/>
      <c r="H43" s="247"/>
      <c r="I43" s="248"/>
      <c r="J43" s="248"/>
      <c r="K43" s="248"/>
      <c r="L43" s="248"/>
      <c r="M43" s="248"/>
      <c r="N43" s="248"/>
      <c r="O43" s="248"/>
      <c r="P43" s="248"/>
      <c r="Q43" s="248"/>
      <c r="R43" s="248"/>
      <c r="S43" s="248"/>
      <c r="T43" s="248"/>
      <c r="U43" s="248"/>
      <c r="V43" s="248"/>
      <c r="W43" s="66" t="s">
        <v>114</v>
      </c>
      <c r="X43" s="68"/>
      <c r="Y43" s="67" t="s">
        <v>113</v>
      </c>
      <c r="Z43" s="225"/>
      <c r="AA43" s="225"/>
      <c r="AB43" s="63" t="s">
        <v>115</v>
      </c>
      <c r="AC43" s="217"/>
      <c r="AD43" s="218"/>
      <c r="AE43" s="219"/>
    </row>
    <row r="44" spans="1:31" ht="20.100000000000001" customHeight="1" x14ac:dyDescent="0.15">
      <c r="A44" s="25"/>
      <c r="B44" s="251"/>
      <c r="C44" s="231"/>
      <c r="D44" s="231"/>
      <c r="E44" s="231"/>
      <c r="F44" s="231"/>
      <c r="G44" s="232"/>
      <c r="H44" s="247"/>
      <c r="I44" s="248"/>
      <c r="J44" s="248"/>
      <c r="K44" s="248"/>
      <c r="L44" s="248"/>
      <c r="M44" s="248"/>
      <c r="N44" s="248"/>
      <c r="O44" s="248"/>
      <c r="P44" s="248"/>
      <c r="Q44" s="248"/>
      <c r="R44" s="248"/>
      <c r="S44" s="248"/>
      <c r="T44" s="248"/>
      <c r="U44" s="248"/>
      <c r="V44" s="248"/>
      <c r="W44" s="65" t="s">
        <v>116</v>
      </c>
      <c r="X44" s="75">
        <f>X42+1</f>
        <v>32</v>
      </c>
      <c r="Y44" s="76" t="s">
        <v>113</v>
      </c>
      <c r="Z44" s="226">
        <f>Z42</f>
        <v>0</v>
      </c>
      <c r="AA44" s="226"/>
      <c r="AB44" s="77" t="s">
        <v>115</v>
      </c>
      <c r="AC44" s="208">
        <f t="shared" ref="AC44" si="13">$AC$12</f>
        <v>53</v>
      </c>
      <c r="AD44" s="209"/>
      <c r="AE44" s="210"/>
    </row>
    <row r="45" spans="1:31" ht="20.100000000000001" customHeight="1" x14ac:dyDescent="0.15">
      <c r="A45" s="25"/>
      <c r="B45" s="251"/>
      <c r="C45" s="231"/>
      <c r="D45" s="231"/>
      <c r="E45" s="231"/>
      <c r="F45" s="231"/>
      <c r="G45" s="232"/>
      <c r="H45" s="247"/>
      <c r="I45" s="248"/>
      <c r="J45" s="248"/>
      <c r="K45" s="248"/>
      <c r="L45" s="248"/>
      <c r="M45" s="248"/>
      <c r="N45" s="248"/>
      <c r="O45" s="248"/>
      <c r="P45" s="248"/>
      <c r="Q45" s="248"/>
      <c r="R45" s="248"/>
      <c r="S45" s="248"/>
      <c r="T45" s="248"/>
      <c r="U45" s="248"/>
      <c r="V45" s="248"/>
      <c r="W45" s="66" t="s">
        <v>114</v>
      </c>
      <c r="X45" s="78">
        <f>X44+1</f>
        <v>33</v>
      </c>
      <c r="Y45" s="79" t="s">
        <v>113</v>
      </c>
      <c r="Z45" s="227">
        <f>Z43</f>
        <v>0</v>
      </c>
      <c r="AA45" s="227"/>
      <c r="AB45" s="80" t="s">
        <v>115</v>
      </c>
      <c r="AC45" s="211"/>
      <c r="AD45" s="212"/>
      <c r="AE45" s="213"/>
    </row>
    <row r="46" spans="1:31" ht="20.100000000000001" customHeight="1" x14ac:dyDescent="0.15">
      <c r="A46" s="25"/>
      <c r="B46" s="251"/>
      <c r="C46" s="231"/>
      <c r="D46" s="231"/>
      <c r="E46" s="231"/>
      <c r="F46" s="231"/>
      <c r="G46" s="232"/>
      <c r="H46" s="247"/>
      <c r="I46" s="248"/>
      <c r="J46" s="248"/>
      <c r="K46" s="248"/>
      <c r="L46" s="248"/>
      <c r="M46" s="248"/>
      <c r="N46" s="248"/>
      <c r="O46" s="248"/>
      <c r="P46" s="248"/>
      <c r="Q46" s="248"/>
      <c r="R46" s="248"/>
      <c r="S46" s="248"/>
      <c r="T46" s="248"/>
      <c r="U46" s="248"/>
      <c r="V46" s="248"/>
      <c r="W46" s="64" t="s">
        <v>116</v>
      </c>
      <c r="X46" s="81">
        <f>X44+1</f>
        <v>33</v>
      </c>
      <c r="Y46" s="82" t="s">
        <v>113</v>
      </c>
      <c r="Z46" s="228">
        <f>Z44</f>
        <v>0</v>
      </c>
      <c r="AA46" s="228"/>
      <c r="AB46" s="83" t="s">
        <v>115</v>
      </c>
      <c r="AC46" s="208">
        <f>$AC$12</f>
        <v>53</v>
      </c>
      <c r="AD46" s="209"/>
      <c r="AE46" s="210"/>
    </row>
    <row r="47" spans="1:31" ht="20.100000000000001" customHeight="1" x14ac:dyDescent="0.15">
      <c r="A47" s="29"/>
      <c r="B47" s="251"/>
      <c r="C47" s="233"/>
      <c r="D47" s="233"/>
      <c r="E47" s="233"/>
      <c r="F47" s="233"/>
      <c r="G47" s="234"/>
      <c r="H47" s="249"/>
      <c r="I47" s="250"/>
      <c r="J47" s="250"/>
      <c r="K47" s="250"/>
      <c r="L47" s="250"/>
      <c r="M47" s="250"/>
      <c r="N47" s="250"/>
      <c r="O47" s="250"/>
      <c r="P47" s="250"/>
      <c r="Q47" s="250"/>
      <c r="R47" s="250"/>
      <c r="S47" s="250"/>
      <c r="T47" s="250"/>
      <c r="U47" s="250"/>
      <c r="V47" s="250"/>
      <c r="W47" s="73" t="s">
        <v>114</v>
      </c>
      <c r="X47" s="85">
        <f>X46+1</f>
        <v>34</v>
      </c>
      <c r="Y47" s="86" t="s">
        <v>113</v>
      </c>
      <c r="Z47" s="223">
        <f>Z45</f>
        <v>0</v>
      </c>
      <c r="AA47" s="223"/>
      <c r="AB47" s="84" t="s">
        <v>115</v>
      </c>
      <c r="AC47" s="214"/>
      <c r="AD47" s="215"/>
      <c r="AE47" s="216"/>
    </row>
    <row r="48" spans="1:31" ht="9" customHeight="1" x14ac:dyDescent="0.15"/>
    <row r="49" spans="1:31" x14ac:dyDescent="0.15">
      <c r="A49" s="6" t="s">
        <v>35</v>
      </c>
      <c r="B49" s="6"/>
      <c r="C49" s="30" t="s">
        <v>36</v>
      </c>
      <c r="D49" s="6" t="s">
        <v>37</v>
      </c>
      <c r="E49" s="6"/>
      <c r="F49" s="6"/>
      <c r="G49" s="6"/>
      <c r="H49" s="6"/>
      <c r="I49" s="6"/>
      <c r="J49" s="6"/>
      <c r="K49" s="6"/>
    </row>
    <row r="50" spans="1:31" x14ac:dyDescent="0.15">
      <c r="A50" s="6"/>
      <c r="B50" s="6"/>
      <c r="C50" s="30" t="s">
        <v>38</v>
      </c>
      <c r="D50" s="6" t="s">
        <v>41</v>
      </c>
      <c r="E50" s="6"/>
      <c r="F50" s="6"/>
      <c r="G50" s="6"/>
      <c r="H50" s="6"/>
      <c r="I50" s="6"/>
      <c r="J50" s="6"/>
      <c r="K50" s="6"/>
    </row>
    <row r="51" spans="1:31" x14ac:dyDescent="0.15">
      <c r="A51" s="6"/>
      <c r="B51" s="6"/>
      <c r="C51" s="30" t="s">
        <v>39</v>
      </c>
      <c r="D51" s="6" t="s">
        <v>42</v>
      </c>
      <c r="E51" s="6"/>
      <c r="F51" s="6"/>
      <c r="G51" s="6"/>
      <c r="H51" s="6"/>
      <c r="I51" s="6"/>
      <c r="J51" s="6"/>
      <c r="K51" s="6"/>
    </row>
    <row r="52" spans="1:31" x14ac:dyDescent="0.15">
      <c r="A52" s="6"/>
      <c r="B52" s="6"/>
      <c r="C52" s="30" t="s">
        <v>40</v>
      </c>
      <c r="D52" s="6" t="s">
        <v>43</v>
      </c>
      <c r="E52" s="6"/>
      <c r="F52" s="6"/>
      <c r="G52" s="6"/>
      <c r="H52" s="6"/>
      <c r="I52" s="6"/>
      <c r="J52" s="6"/>
      <c r="K52" s="6"/>
    </row>
    <row r="53" spans="1:31" ht="14.25" thickBot="1" x14ac:dyDescent="0.2"/>
    <row r="54" spans="1:31" s="1" customFormat="1" ht="14.25" customHeight="1" x14ac:dyDescent="0.15">
      <c r="B54" s="98"/>
      <c r="C54" s="99"/>
      <c r="D54" s="100"/>
      <c r="E54" s="104" t="s">
        <v>131</v>
      </c>
      <c r="F54" s="104"/>
      <c r="G54" s="104"/>
      <c r="H54" s="104"/>
      <c r="I54" s="104"/>
      <c r="J54" s="104"/>
      <c r="K54" s="104"/>
      <c r="L54" s="104"/>
      <c r="M54" s="104"/>
      <c r="N54" s="104" t="s">
        <v>138</v>
      </c>
      <c r="O54" s="104"/>
      <c r="P54" s="104"/>
      <c r="Q54" s="104"/>
      <c r="R54" s="104"/>
      <c r="S54" s="104"/>
      <c r="T54" s="104"/>
      <c r="U54" s="104"/>
      <c r="V54" s="104"/>
      <c r="W54" s="104"/>
      <c r="X54" s="104"/>
      <c r="Y54" s="104"/>
      <c r="Z54" s="104"/>
      <c r="AA54" s="104"/>
      <c r="AB54" s="104"/>
      <c r="AC54" s="104"/>
      <c r="AD54" s="104"/>
      <c r="AE54" s="104"/>
    </row>
    <row r="55" spans="1:31" s="1" customFormat="1" ht="15" customHeight="1" thickBot="1" x14ac:dyDescent="0.2">
      <c r="B55" s="101"/>
      <c r="C55" s="102"/>
      <c r="D55" s="103"/>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row>
  </sheetData>
  <sheetProtection formatCells="0" formatColumns="0" formatRows="0" insertColumns="0" insertRows="0" deleteColumns="0" deleteRows="0" selectLockedCells="1" sort="0" pivotTables="0"/>
  <mergeCells count="96">
    <mergeCell ref="N54:AE55"/>
    <mergeCell ref="AC14:AE15"/>
    <mergeCell ref="AC16:AE17"/>
    <mergeCell ref="AC18:AE19"/>
    <mergeCell ref="AC20:AE21"/>
    <mergeCell ref="AC22:AE23"/>
    <mergeCell ref="Z26:AA26"/>
    <mergeCell ref="Z17:AA17"/>
    <mergeCell ref="Z18:AA18"/>
    <mergeCell ref="Z19:AA19"/>
    <mergeCell ref="Z20:AA20"/>
    <mergeCell ref="Z21:AA21"/>
    <mergeCell ref="Z22:AA22"/>
    <mergeCell ref="Z23:AA23"/>
    <mergeCell ref="Z24:AA24"/>
    <mergeCell ref="Z25:AA25"/>
    <mergeCell ref="R2:AE3"/>
    <mergeCell ref="J7:K7"/>
    <mergeCell ref="L7:O7"/>
    <mergeCell ref="P7:Q7"/>
    <mergeCell ref="J2:Q2"/>
    <mergeCell ref="J3:Q3"/>
    <mergeCell ref="J4:P5"/>
    <mergeCell ref="Q4:Q5"/>
    <mergeCell ref="R4:AE5"/>
    <mergeCell ref="A2:E2"/>
    <mergeCell ref="A3:E3"/>
    <mergeCell ref="F2:I2"/>
    <mergeCell ref="F3:I3"/>
    <mergeCell ref="A4:C5"/>
    <mergeCell ref="F4:I5"/>
    <mergeCell ref="D4:E5"/>
    <mergeCell ref="A8:AE9"/>
    <mergeCell ref="C12:G17"/>
    <mergeCell ref="C18:G23"/>
    <mergeCell ref="C24:G29"/>
    <mergeCell ref="AC10:AE11"/>
    <mergeCell ref="B12:B17"/>
    <mergeCell ref="Z27:AA27"/>
    <mergeCell ref="Z28:AA28"/>
    <mergeCell ref="Z29:AA29"/>
    <mergeCell ref="Z12:AA12"/>
    <mergeCell ref="Z13:AA13"/>
    <mergeCell ref="Z14:AA14"/>
    <mergeCell ref="Z15:AA15"/>
    <mergeCell ref="Z16:AA16"/>
    <mergeCell ref="AC12:AE13"/>
    <mergeCell ref="H24:V29"/>
    <mergeCell ref="B42:B47"/>
    <mergeCell ref="B18:B23"/>
    <mergeCell ref="B24:B29"/>
    <mergeCell ref="B30:B35"/>
    <mergeCell ref="C30:G35"/>
    <mergeCell ref="B36:B41"/>
    <mergeCell ref="C42:G47"/>
    <mergeCell ref="H42:V47"/>
    <mergeCell ref="H30:V35"/>
    <mergeCell ref="H36:V41"/>
    <mergeCell ref="Z39:AA39"/>
    <mergeCell ref="Z40:AA40"/>
    <mergeCell ref="Z41:AA41"/>
    <mergeCell ref="Z38:AA38"/>
    <mergeCell ref="Z36:AA36"/>
    <mergeCell ref="Z37:AA37"/>
    <mergeCell ref="Z35:AA35"/>
    <mergeCell ref="Z30:AA30"/>
    <mergeCell ref="Z31:AA31"/>
    <mergeCell ref="Z32:AA32"/>
    <mergeCell ref="Z33:AA33"/>
    <mergeCell ref="Z34:AA34"/>
    <mergeCell ref="A10:G11"/>
    <mergeCell ref="H10:V11"/>
    <mergeCell ref="W10:AB11"/>
    <mergeCell ref="H12:V17"/>
    <mergeCell ref="H18:V23"/>
    <mergeCell ref="AC24:AE25"/>
    <mergeCell ref="AC26:AE27"/>
    <mergeCell ref="AC28:AE29"/>
    <mergeCell ref="AC30:AE31"/>
    <mergeCell ref="AC32:AE33"/>
    <mergeCell ref="B54:D55"/>
    <mergeCell ref="E54:M55"/>
    <mergeCell ref="AC44:AE45"/>
    <mergeCell ref="AC46:AE47"/>
    <mergeCell ref="AC34:AE35"/>
    <mergeCell ref="AC36:AE37"/>
    <mergeCell ref="AC38:AE39"/>
    <mergeCell ref="AC40:AE41"/>
    <mergeCell ref="AC42:AE43"/>
    <mergeCell ref="Z47:AA47"/>
    <mergeCell ref="Z42:AA42"/>
    <mergeCell ref="Z43:AA43"/>
    <mergeCell ref="Z44:AA44"/>
    <mergeCell ref="Z45:AA45"/>
    <mergeCell ref="Z46:AA46"/>
    <mergeCell ref="C36:G41"/>
  </mergeCells>
  <phoneticPr fontId="1"/>
  <printOptions horizontalCentered="1"/>
  <pageMargins left="0.51181102362204722" right="0.31496062992125984" top="0.35433070866141736" bottom="0.15748031496062992" header="0.31496062992125984" footer="0.31496062992125984"/>
  <pageSetup paperSize="9" scale="85"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1"/>
  <sheetViews>
    <sheetView view="pageBreakPreview" zoomScale="130" zoomScaleNormal="115" zoomScaleSheetLayoutView="130" workbookViewId="0">
      <selection activeCell="AE54" sqref="AE54"/>
    </sheetView>
  </sheetViews>
  <sheetFormatPr defaultRowHeight="13.5" x14ac:dyDescent="0.15"/>
  <cols>
    <col min="1" max="1" width="2.5" style="10" customWidth="1"/>
    <col min="2" max="2" width="2.25" style="10" customWidth="1"/>
    <col min="3" max="9" width="3.125" style="10" customWidth="1"/>
    <col min="10" max="11" width="3.625" style="10" customWidth="1"/>
    <col min="12" max="12" width="4.625" style="10" customWidth="1"/>
    <col min="13" max="17" width="3.125" style="10" customWidth="1"/>
    <col min="18" max="18" width="3.625" style="10" customWidth="1"/>
    <col min="19" max="19" width="3.375" style="10" bestFit="1" customWidth="1"/>
    <col min="20" max="20" width="4.625" style="10" customWidth="1"/>
    <col min="21" max="25" width="3.125" style="10" customWidth="1"/>
    <col min="26" max="27" width="3.625" style="10" customWidth="1"/>
    <col min="28" max="28" width="4.625" style="10" customWidth="1"/>
    <col min="29" max="31" width="3.125" style="10" customWidth="1"/>
    <col min="32" max="32" width="8.375" style="10" bestFit="1" customWidth="1"/>
    <col min="33" max="34" width="8.5" style="10" bestFit="1" customWidth="1"/>
    <col min="35" max="45" width="3.125" style="10" customWidth="1"/>
    <col min="46" max="16384" width="9" style="10"/>
  </cols>
  <sheetData>
    <row r="1" spans="1:36" x14ac:dyDescent="0.15">
      <c r="A1" s="235" t="s">
        <v>47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52"/>
    </row>
    <row r="2" spans="1:36" x14ac:dyDescent="0.15">
      <c r="A2" s="237"/>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86"/>
    </row>
    <row r="3" spans="1:36" x14ac:dyDescent="0.15">
      <c r="A3" s="287" t="s">
        <v>28</v>
      </c>
      <c r="B3" s="287"/>
      <c r="C3" s="287"/>
      <c r="D3" s="287"/>
      <c r="E3" s="287"/>
      <c r="F3" s="288" t="s">
        <v>94</v>
      </c>
      <c r="G3" s="290"/>
      <c r="H3" s="290"/>
      <c r="I3" s="290"/>
      <c r="J3" s="290"/>
      <c r="K3" s="290"/>
      <c r="L3" s="290"/>
      <c r="M3" s="291"/>
      <c r="N3" s="287" t="s">
        <v>95</v>
      </c>
      <c r="O3" s="287"/>
      <c r="P3" s="287"/>
      <c r="Q3" s="287"/>
      <c r="R3" s="287"/>
      <c r="S3" s="287"/>
      <c r="T3" s="287"/>
      <c r="U3" s="287"/>
      <c r="V3" s="287" t="s">
        <v>96</v>
      </c>
      <c r="W3" s="287"/>
      <c r="X3" s="287"/>
      <c r="Y3" s="287"/>
      <c r="Z3" s="287"/>
      <c r="AA3" s="287"/>
      <c r="AB3" s="287"/>
      <c r="AC3" s="287"/>
    </row>
    <row r="4" spans="1:36" ht="13.5" customHeight="1" x14ac:dyDescent="0.15">
      <c r="A4" s="287"/>
      <c r="B4" s="287"/>
      <c r="C4" s="287"/>
      <c r="D4" s="287"/>
      <c r="E4" s="288"/>
      <c r="F4" s="287" t="s">
        <v>44</v>
      </c>
      <c r="G4" s="287"/>
      <c r="H4" s="287"/>
      <c r="I4" s="287"/>
      <c r="J4" s="292" t="s">
        <v>97</v>
      </c>
      <c r="K4" s="293"/>
      <c r="L4" s="292" t="s">
        <v>98</v>
      </c>
      <c r="M4" s="293"/>
      <c r="N4" s="291" t="s">
        <v>44</v>
      </c>
      <c r="O4" s="287"/>
      <c r="P4" s="287"/>
      <c r="Q4" s="287"/>
      <c r="R4" s="292" t="s">
        <v>97</v>
      </c>
      <c r="S4" s="293"/>
      <c r="T4" s="292" t="s">
        <v>98</v>
      </c>
      <c r="U4" s="293"/>
      <c r="V4" s="287" t="s">
        <v>44</v>
      </c>
      <c r="W4" s="287"/>
      <c r="X4" s="287"/>
      <c r="Y4" s="287"/>
      <c r="Z4" s="292" t="s">
        <v>97</v>
      </c>
      <c r="AA4" s="293"/>
      <c r="AB4" s="292" t="s">
        <v>98</v>
      </c>
      <c r="AC4" s="293"/>
    </row>
    <row r="5" spans="1:36" ht="13.5" customHeight="1" x14ac:dyDescent="0.15">
      <c r="A5" s="287"/>
      <c r="B5" s="287"/>
      <c r="C5" s="287"/>
      <c r="D5" s="287"/>
      <c r="E5" s="288"/>
      <c r="F5" s="287"/>
      <c r="G5" s="287"/>
      <c r="H5" s="287"/>
      <c r="I5" s="287"/>
      <c r="J5" s="294"/>
      <c r="K5" s="295"/>
      <c r="L5" s="294"/>
      <c r="M5" s="295"/>
      <c r="N5" s="291"/>
      <c r="O5" s="287"/>
      <c r="P5" s="287"/>
      <c r="Q5" s="287"/>
      <c r="R5" s="294"/>
      <c r="S5" s="295"/>
      <c r="T5" s="294"/>
      <c r="U5" s="295"/>
      <c r="V5" s="287"/>
      <c r="W5" s="287"/>
      <c r="X5" s="287"/>
      <c r="Y5" s="287"/>
      <c r="Z5" s="294"/>
      <c r="AA5" s="295"/>
      <c r="AB5" s="294"/>
      <c r="AC5" s="295"/>
    </row>
    <row r="6" spans="1:36" x14ac:dyDescent="0.15">
      <c r="A6" s="287"/>
      <c r="B6" s="287"/>
      <c r="C6" s="287"/>
      <c r="D6" s="287"/>
      <c r="E6" s="288"/>
      <c r="F6" s="287"/>
      <c r="G6" s="287"/>
      <c r="H6" s="287"/>
      <c r="I6" s="287"/>
      <c r="J6" s="294"/>
      <c r="K6" s="295"/>
      <c r="L6" s="294"/>
      <c r="M6" s="295"/>
      <c r="N6" s="291"/>
      <c r="O6" s="287"/>
      <c r="P6" s="287"/>
      <c r="Q6" s="287"/>
      <c r="R6" s="294"/>
      <c r="S6" s="295"/>
      <c r="T6" s="294"/>
      <c r="U6" s="295"/>
      <c r="V6" s="287"/>
      <c r="W6" s="287"/>
      <c r="X6" s="287"/>
      <c r="Y6" s="287"/>
      <c r="Z6" s="294"/>
      <c r="AA6" s="295"/>
      <c r="AB6" s="294"/>
      <c r="AC6" s="295"/>
    </row>
    <row r="7" spans="1:36" x14ac:dyDescent="0.15">
      <c r="A7" s="289"/>
      <c r="B7" s="287"/>
      <c r="C7" s="287"/>
      <c r="D7" s="287"/>
      <c r="E7" s="288"/>
      <c r="F7" s="287"/>
      <c r="G7" s="287"/>
      <c r="H7" s="287"/>
      <c r="I7" s="287"/>
      <c r="J7" s="296"/>
      <c r="K7" s="297"/>
      <c r="L7" s="296"/>
      <c r="M7" s="297"/>
      <c r="N7" s="291"/>
      <c r="O7" s="287"/>
      <c r="P7" s="287"/>
      <c r="Q7" s="287"/>
      <c r="R7" s="296"/>
      <c r="S7" s="297"/>
      <c r="T7" s="296"/>
      <c r="U7" s="297"/>
      <c r="V7" s="287"/>
      <c r="W7" s="287"/>
      <c r="X7" s="287"/>
      <c r="Y7" s="287"/>
      <c r="Z7" s="296"/>
      <c r="AA7" s="297"/>
      <c r="AB7" s="296"/>
      <c r="AC7" s="297"/>
    </row>
    <row r="8" spans="1:36" ht="15.95" customHeight="1" x14ac:dyDescent="0.15">
      <c r="A8" s="358"/>
      <c r="B8" s="239" t="s">
        <v>29</v>
      </c>
      <c r="C8" s="324" t="s">
        <v>107</v>
      </c>
      <c r="D8" s="324"/>
      <c r="E8" s="324"/>
      <c r="F8" s="327" t="s">
        <v>164</v>
      </c>
      <c r="G8" s="224"/>
      <c r="H8" s="224"/>
      <c r="I8" s="282"/>
      <c r="J8" s="331" t="s">
        <v>121</v>
      </c>
      <c r="K8" s="121"/>
      <c r="L8" s="307">
        <f>IF(AF10=0,"-",AF10)</f>
        <v>53.08</v>
      </c>
      <c r="M8" s="308"/>
      <c r="N8" s="298" t="str">
        <f>F8</f>
        <v>プラウ耕</v>
      </c>
      <c r="O8" s="299"/>
      <c r="P8" s="299"/>
      <c r="Q8" s="300"/>
      <c r="R8" s="331" t="s">
        <v>121</v>
      </c>
      <c r="S8" s="121"/>
      <c r="T8" s="307">
        <f>IF(AG10=0,"-",AG10)</f>
        <v>53.08</v>
      </c>
      <c r="U8" s="308"/>
      <c r="V8" s="298" t="str">
        <f>N8</f>
        <v>プラウ耕</v>
      </c>
      <c r="W8" s="299"/>
      <c r="X8" s="299"/>
      <c r="Y8" s="300"/>
      <c r="Z8" s="331" t="s">
        <v>121</v>
      </c>
      <c r="AA8" s="121"/>
      <c r="AB8" s="307">
        <f>IF(AH10=0,"-",AH10)</f>
        <v>53.08</v>
      </c>
      <c r="AC8" s="308"/>
      <c r="AF8" s="21" t="s">
        <v>129</v>
      </c>
    </row>
    <row r="9" spans="1:36" ht="15.95" customHeight="1" x14ac:dyDescent="0.15">
      <c r="A9" s="358"/>
      <c r="B9" s="313"/>
      <c r="C9" s="325"/>
      <c r="D9" s="325"/>
      <c r="E9" s="325"/>
      <c r="F9" s="328"/>
      <c r="G9" s="225"/>
      <c r="H9" s="225"/>
      <c r="I9" s="329"/>
      <c r="J9" s="332">
        <v>31</v>
      </c>
      <c r="K9" s="333"/>
      <c r="L9" s="309"/>
      <c r="M9" s="310"/>
      <c r="N9" s="301"/>
      <c r="O9" s="302"/>
      <c r="P9" s="302"/>
      <c r="Q9" s="303"/>
      <c r="R9" s="334">
        <f>J9+1</f>
        <v>32</v>
      </c>
      <c r="S9" s="335"/>
      <c r="T9" s="309"/>
      <c r="U9" s="310"/>
      <c r="V9" s="301"/>
      <c r="W9" s="302"/>
      <c r="X9" s="302"/>
      <c r="Y9" s="303"/>
      <c r="Z9" s="334">
        <f>R9+1</f>
        <v>33</v>
      </c>
      <c r="AA9" s="335"/>
      <c r="AB9" s="309"/>
      <c r="AC9" s="310"/>
      <c r="AF9" s="44" t="s">
        <v>118</v>
      </c>
      <c r="AG9" s="44" t="s">
        <v>119</v>
      </c>
      <c r="AH9" s="44" t="s">
        <v>120</v>
      </c>
      <c r="AJ9" s="20"/>
    </row>
    <row r="10" spans="1:36" ht="15.95" customHeight="1" x14ac:dyDescent="0.15">
      <c r="A10" s="358"/>
      <c r="B10" s="313"/>
      <c r="C10" s="325"/>
      <c r="D10" s="325"/>
      <c r="E10" s="325"/>
      <c r="F10" s="328"/>
      <c r="G10" s="225"/>
      <c r="H10" s="225"/>
      <c r="I10" s="329"/>
      <c r="J10" s="336" t="s">
        <v>122</v>
      </c>
      <c r="K10" s="127"/>
      <c r="L10" s="309"/>
      <c r="M10" s="310"/>
      <c r="N10" s="301"/>
      <c r="O10" s="302"/>
      <c r="P10" s="302"/>
      <c r="Q10" s="303"/>
      <c r="R10" s="336" t="s">
        <v>122</v>
      </c>
      <c r="S10" s="127"/>
      <c r="T10" s="309"/>
      <c r="U10" s="310"/>
      <c r="V10" s="301"/>
      <c r="W10" s="302"/>
      <c r="X10" s="302"/>
      <c r="Y10" s="303"/>
      <c r="Z10" s="336" t="s">
        <v>122</v>
      </c>
      <c r="AA10" s="127"/>
      <c r="AB10" s="309"/>
      <c r="AC10" s="310"/>
      <c r="AF10" s="56">
        <f>IF(OR('ほ場内容  面積入力シート'!$G$127="a",'ほ場内容  面積入力シート'!$O$127="a",'ほ場内容  面積入力シート'!$W$127="a",'ほ場内容  面積入力シート'!$G$129="a",'ほ場内容  面積入力シート'!$G$131="a",,'ほ場内容  面積入力シート'!$G$133="a",),'ほ場内容  面積入力シート'!$M$127,0)</f>
        <v>53.08</v>
      </c>
      <c r="AG10" s="56">
        <f>IF(OR('ほ場内容  面積入力シート'!$G$127="a",'ほ場内容  面積入力シート'!$O$127="a",'ほ場内容  面積入力シート'!$W$127="a",'ほ場内容  面積入力シート'!$O$129="a",'ほ場内容  面積入力シート'!$O$131="a",'ほ場内容  面積入力シート'!$O$133="a"),'ほ場内容  面積入力シート'!$U$127,0)</f>
        <v>53.08</v>
      </c>
      <c r="AH10" s="56">
        <f>IF(OR('ほ場内容  面積入力シート'!$G$127="a",'ほ場内容  面積入力シート'!$O$127="a",'ほ場内容  面積入力シート'!$W$127="a",'ほ場内容  面積入力シート'!$W$129="a",'ほ場内容  面積入力シート'!$W$131="a",'ほ場内容  面積入力シート'!$W$133="a"),'ほ場内容  面積入力シート'!$AC$127,0)</f>
        <v>53.08</v>
      </c>
      <c r="AI10" s="24"/>
      <c r="AJ10" s="20"/>
    </row>
    <row r="11" spans="1:36" ht="15.95" customHeight="1" x14ac:dyDescent="0.15">
      <c r="A11" s="358"/>
      <c r="B11" s="313"/>
      <c r="C11" s="325"/>
      <c r="D11" s="325"/>
      <c r="E11" s="325"/>
      <c r="F11" s="328"/>
      <c r="G11" s="225"/>
      <c r="H11" s="225"/>
      <c r="I11" s="329"/>
      <c r="J11" s="316" t="s">
        <v>167</v>
      </c>
      <c r="K11" s="315" t="s">
        <v>1</v>
      </c>
      <c r="L11" s="309"/>
      <c r="M11" s="310"/>
      <c r="N11" s="301"/>
      <c r="O11" s="302"/>
      <c r="P11" s="302"/>
      <c r="Q11" s="303"/>
      <c r="R11" s="317" t="str">
        <f>J11</f>
        <v>■</v>
      </c>
      <c r="S11" s="315" t="s">
        <v>127</v>
      </c>
      <c r="T11" s="309"/>
      <c r="U11" s="310"/>
      <c r="V11" s="301"/>
      <c r="W11" s="302"/>
      <c r="X11" s="302"/>
      <c r="Y11" s="303"/>
      <c r="Z11" s="317" t="str">
        <f>R11</f>
        <v>■</v>
      </c>
      <c r="AA11" s="315" t="s">
        <v>127</v>
      </c>
      <c r="AB11" s="309"/>
      <c r="AC11" s="310"/>
      <c r="AJ11" s="20"/>
    </row>
    <row r="12" spans="1:36" ht="15.95" customHeight="1" x14ac:dyDescent="0.15">
      <c r="A12" s="358"/>
      <c r="B12" s="313"/>
      <c r="C12" s="325"/>
      <c r="D12" s="325"/>
      <c r="E12" s="325"/>
      <c r="F12" s="328"/>
      <c r="G12" s="225"/>
      <c r="H12" s="225"/>
      <c r="I12" s="329"/>
      <c r="J12" s="316"/>
      <c r="K12" s="315"/>
      <c r="L12" s="309"/>
      <c r="M12" s="310"/>
      <c r="N12" s="301"/>
      <c r="O12" s="302"/>
      <c r="P12" s="302"/>
      <c r="Q12" s="303"/>
      <c r="R12" s="317"/>
      <c r="S12" s="315"/>
      <c r="T12" s="309"/>
      <c r="U12" s="310"/>
      <c r="V12" s="301"/>
      <c r="W12" s="302"/>
      <c r="X12" s="302"/>
      <c r="Y12" s="303"/>
      <c r="Z12" s="317"/>
      <c r="AA12" s="315"/>
      <c r="AB12" s="309"/>
      <c r="AC12" s="310"/>
    </row>
    <row r="13" spans="1:36" ht="15.95" customHeight="1" x14ac:dyDescent="0.15">
      <c r="A13" s="358"/>
      <c r="B13" s="313"/>
      <c r="C13" s="325"/>
      <c r="D13" s="325"/>
      <c r="E13" s="325"/>
      <c r="F13" s="328"/>
      <c r="G13" s="225"/>
      <c r="H13" s="225"/>
      <c r="I13" s="329"/>
      <c r="J13" s="313" t="s">
        <v>111</v>
      </c>
      <c r="K13" s="314"/>
      <c r="L13" s="309"/>
      <c r="M13" s="310"/>
      <c r="N13" s="301"/>
      <c r="O13" s="302"/>
      <c r="P13" s="302"/>
      <c r="Q13" s="303"/>
      <c r="R13" s="313" t="s">
        <v>111</v>
      </c>
      <c r="S13" s="314"/>
      <c r="T13" s="309"/>
      <c r="U13" s="310"/>
      <c r="V13" s="301"/>
      <c r="W13" s="302"/>
      <c r="X13" s="302"/>
      <c r="Y13" s="303"/>
      <c r="Z13" s="313" t="s">
        <v>111</v>
      </c>
      <c r="AA13" s="314"/>
      <c r="AB13" s="309"/>
      <c r="AC13" s="310"/>
    </row>
    <row r="14" spans="1:36" ht="15.95" customHeight="1" x14ac:dyDescent="0.15">
      <c r="A14" s="358"/>
      <c r="B14" s="313"/>
      <c r="C14" s="325"/>
      <c r="D14" s="325"/>
      <c r="E14" s="325"/>
      <c r="F14" s="328"/>
      <c r="G14" s="225"/>
      <c r="H14" s="225"/>
      <c r="I14" s="329"/>
      <c r="J14" s="313"/>
      <c r="K14" s="314"/>
      <c r="L14" s="309"/>
      <c r="M14" s="310"/>
      <c r="N14" s="301"/>
      <c r="O14" s="302"/>
      <c r="P14" s="302"/>
      <c r="Q14" s="303"/>
      <c r="R14" s="313"/>
      <c r="S14" s="314"/>
      <c r="T14" s="309"/>
      <c r="U14" s="310"/>
      <c r="V14" s="301"/>
      <c r="W14" s="302"/>
      <c r="X14" s="302"/>
      <c r="Y14" s="303"/>
      <c r="Z14" s="313"/>
      <c r="AA14" s="314"/>
      <c r="AB14" s="309"/>
      <c r="AC14" s="310"/>
    </row>
    <row r="15" spans="1:36" ht="15.95" customHeight="1" x14ac:dyDescent="0.15">
      <c r="A15" s="358"/>
      <c r="B15" s="313"/>
      <c r="C15" s="325"/>
      <c r="D15" s="325"/>
      <c r="E15" s="325"/>
      <c r="F15" s="328"/>
      <c r="G15" s="225"/>
      <c r="H15" s="225"/>
      <c r="I15" s="329"/>
      <c r="J15" s="316" t="s">
        <v>168</v>
      </c>
      <c r="K15" s="315" t="s">
        <v>1</v>
      </c>
      <c r="L15" s="309"/>
      <c r="M15" s="310"/>
      <c r="N15" s="301"/>
      <c r="O15" s="302"/>
      <c r="P15" s="302"/>
      <c r="Q15" s="303"/>
      <c r="R15" s="317" t="str">
        <f>J15</f>
        <v>◇</v>
      </c>
      <c r="S15" s="315" t="s">
        <v>127</v>
      </c>
      <c r="T15" s="309"/>
      <c r="U15" s="310"/>
      <c r="V15" s="301"/>
      <c r="W15" s="302"/>
      <c r="X15" s="302"/>
      <c r="Y15" s="303"/>
      <c r="Z15" s="317" t="str">
        <f>R15</f>
        <v>◇</v>
      </c>
      <c r="AA15" s="315" t="s">
        <v>127</v>
      </c>
      <c r="AB15" s="309"/>
      <c r="AC15" s="310"/>
    </row>
    <row r="16" spans="1:36" ht="15.95" customHeight="1" x14ac:dyDescent="0.15">
      <c r="A16" s="358"/>
      <c r="B16" s="241"/>
      <c r="C16" s="326"/>
      <c r="D16" s="326"/>
      <c r="E16" s="326"/>
      <c r="F16" s="283"/>
      <c r="G16" s="284"/>
      <c r="H16" s="284"/>
      <c r="I16" s="285"/>
      <c r="J16" s="316"/>
      <c r="K16" s="315"/>
      <c r="L16" s="311"/>
      <c r="M16" s="312"/>
      <c r="N16" s="304"/>
      <c r="O16" s="305"/>
      <c r="P16" s="305"/>
      <c r="Q16" s="306"/>
      <c r="R16" s="317"/>
      <c r="S16" s="315"/>
      <c r="T16" s="311"/>
      <c r="U16" s="312"/>
      <c r="V16" s="304"/>
      <c r="W16" s="305"/>
      <c r="X16" s="305"/>
      <c r="Y16" s="306"/>
      <c r="Z16" s="317"/>
      <c r="AA16" s="315"/>
      <c r="AB16" s="311"/>
      <c r="AC16" s="312"/>
    </row>
    <row r="17" spans="1:34" ht="36" customHeight="1" x14ac:dyDescent="0.15">
      <c r="A17" s="358"/>
      <c r="B17" s="320" t="s">
        <v>48</v>
      </c>
      <c r="C17" s="318"/>
      <c r="D17" s="318"/>
      <c r="E17" s="319"/>
      <c r="F17" s="321">
        <f>SUM(L8:M16)</f>
        <v>53.08</v>
      </c>
      <c r="G17" s="322"/>
      <c r="H17" s="322"/>
      <c r="I17" s="322"/>
      <c r="J17" s="322"/>
      <c r="K17" s="322"/>
      <c r="L17" s="318" t="s">
        <v>22</v>
      </c>
      <c r="M17" s="319"/>
      <c r="N17" s="323">
        <f>SUM(T8:U16)</f>
        <v>53.08</v>
      </c>
      <c r="O17" s="321"/>
      <c r="P17" s="321"/>
      <c r="Q17" s="321"/>
      <c r="R17" s="321"/>
      <c r="S17" s="321"/>
      <c r="T17" s="318" t="s">
        <v>22</v>
      </c>
      <c r="U17" s="319"/>
      <c r="V17" s="321">
        <f>SUM(AB8:AC16)</f>
        <v>53.08</v>
      </c>
      <c r="W17" s="321"/>
      <c r="X17" s="321"/>
      <c r="Y17" s="321"/>
      <c r="Z17" s="321"/>
      <c r="AA17" s="321"/>
      <c r="AB17" s="318" t="s">
        <v>22</v>
      </c>
      <c r="AC17" s="319"/>
    </row>
    <row r="18" spans="1:34" ht="15.95" customHeight="1" x14ac:dyDescent="0.15">
      <c r="A18" s="358"/>
      <c r="B18" s="239" t="s">
        <v>49</v>
      </c>
      <c r="C18" s="324" t="s">
        <v>108</v>
      </c>
      <c r="D18" s="324"/>
      <c r="E18" s="324"/>
      <c r="F18" s="327" t="s">
        <v>165</v>
      </c>
      <c r="G18" s="224"/>
      <c r="H18" s="224"/>
      <c r="I18" s="282"/>
      <c r="J18" s="331" t="s">
        <v>121</v>
      </c>
      <c r="K18" s="121"/>
      <c r="L18" s="307">
        <f>IF(AF20=0,"-",AF20)</f>
        <v>53.08</v>
      </c>
      <c r="M18" s="308"/>
      <c r="N18" s="298" t="str">
        <f>F18</f>
        <v>種子消毒</v>
      </c>
      <c r="O18" s="299"/>
      <c r="P18" s="299"/>
      <c r="Q18" s="300"/>
      <c r="R18" s="331" t="s">
        <v>121</v>
      </c>
      <c r="S18" s="121"/>
      <c r="T18" s="307">
        <f>IF(AG20=0,"-",AG20)</f>
        <v>53.08</v>
      </c>
      <c r="U18" s="308"/>
      <c r="V18" s="298" t="str">
        <f>N18</f>
        <v>種子消毒</v>
      </c>
      <c r="W18" s="299"/>
      <c r="X18" s="299"/>
      <c r="Y18" s="300"/>
      <c r="Z18" s="331" t="s">
        <v>121</v>
      </c>
      <c r="AA18" s="121"/>
      <c r="AB18" s="307" t="str">
        <f>IF(AH20=0,"―",AH20)</f>
        <v>―</v>
      </c>
      <c r="AC18" s="308"/>
    </row>
    <row r="19" spans="1:34" ht="15.95" customHeight="1" x14ac:dyDescent="0.15">
      <c r="A19" s="358"/>
      <c r="B19" s="313"/>
      <c r="C19" s="325"/>
      <c r="D19" s="325"/>
      <c r="E19" s="325"/>
      <c r="F19" s="328"/>
      <c r="G19" s="225"/>
      <c r="H19" s="225"/>
      <c r="I19" s="329"/>
      <c r="J19" s="332">
        <v>31</v>
      </c>
      <c r="K19" s="333"/>
      <c r="L19" s="309"/>
      <c r="M19" s="310"/>
      <c r="N19" s="301"/>
      <c r="O19" s="302"/>
      <c r="P19" s="302"/>
      <c r="Q19" s="303"/>
      <c r="R19" s="334">
        <f>J19+1</f>
        <v>32</v>
      </c>
      <c r="S19" s="335"/>
      <c r="T19" s="309"/>
      <c r="U19" s="310"/>
      <c r="V19" s="301"/>
      <c r="W19" s="302"/>
      <c r="X19" s="302"/>
      <c r="Y19" s="303"/>
      <c r="Z19" s="334">
        <f>R19+1</f>
        <v>33</v>
      </c>
      <c r="AA19" s="335"/>
      <c r="AB19" s="309"/>
      <c r="AC19" s="310"/>
      <c r="AE19" s="31"/>
      <c r="AF19" s="44" t="s">
        <v>118</v>
      </c>
      <c r="AG19" s="44" t="s">
        <v>119</v>
      </c>
      <c r="AH19" s="44" t="s">
        <v>120</v>
      </c>
    </row>
    <row r="20" spans="1:34" ht="15.95" customHeight="1" x14ac:dyDescent="0.15">
      <c r="A20" s="358"/>
      <c r="B20" s="313"/>
      <c r="C20" s="325"/>
      <c r="D20" s="325"/>
      <c r="E20" s="325"/>
      <c r="F20" s="328"/>
      <c r="G20" s="225"/>
      <c r="H20" s="225"/>
      <c r="I20" s="329"/>
      <c r="J20" s="336" t="s">
        <v>122</v>
      </c>
      <c r="K20" s="127"/>
      <c r="L20" s="309"/>
      <c r="M20" s="310"/>
      <c r="N20" s="301"/>
      <c r="O20" s="302"/>
      <c r="P20" s="302"/>
      <c r="Q20" s="303"/>
      <c r="R20" s="336" t="s">
        <v>122</v>
      </c>
      <c r="S20" s="127"/>
      <c r="T20" s="309"/>
      <c r="U20" s="310"/>
      <c r="V20" s="301"/>
      <c r="W20" s="302"/>
      <c r="X20" s="302"/>
      <c r="Y20" s="303"/>
      <c r="Z20" s="336" t="s">
        <v>122</v>
      </c>
      <c r="AA20" s="127"/>
      <c r="AB20" s="309"/>
      <c r="AC20" s="310"/>
      <c r="AF20" s="56">
        <f>IF(OR('ほ場内容  面積入力シート'!$G$129="b",'ほ場内容  面積入力シート'!$O$129="b",'ほ場内容  面積入力シート'!$W$129="b",'ほ場内容  面積入力シート'!$G$127="b",'ほ場内容  面積入力シート'!$G$131="b",,'ほ場内容  面積入力シート'!$G$133="b"),'ほ場内容  面積入力シート'!$M$129,0)</f>
        <v>53.08</v>
      </c>
      <c r="AG20" s="56">
        <f>IF(OR('ほ場内容  面積入力シート'!$G$129="b",'ほ場内容  面積入力シート'!$O$129="b",'ほ場内容  面積入力シート'!$W$129="b",'ほ場内容  面積入力シート'!$O$127="b",'ほ場内容  面積入力シート'!$O$131="b",'ほ場内容  面積入力シート'!$O$133="b"),'ほ場内容  面積入力シート'!$U$129,0)</f>
        <v>53.08</v>
      </c>
      <c r="AH20" s="56" t="str">
        <f>IF(OR('ほ場内容  面積入力シート'!$G$129="b",'ほ場内容  面積入力シート'!$O$129="b",'ほ場内容  面積入力シート'!$W$129="b",'ほ場内容  面積入力シート'!$W$127="b",'ほ場内容  面積入力シート'!$W$131="b",'ほ場内容  面積入力シート'!$W$133="b"),'ほ場内容  面積入力シート'!$AC$129,0)</f>
        <v>―</v>
      </c>
    </row>
    <row r="21" spans="1:34" ht="15.95" customHeight="1" x14ac:dyDescent="0.15">
      <c r="A21" s="358"/>
      <c r="B21" s="313"/>
      <c r="C21" s="325"/>
      <c r="D21" s="325"/>
      <c r="E21" s="325"/>
      <c r="F21" s="328"/>
      <c r="G21" s="225"/>
      <c r="H21" s="225"/>
      <c r="I21" s="329"/>
      <c r="J21" s="316" t="s">
        <v>169</v>
      </c>
      <c r="K21" s="315" t="s">
        <v>1</v>
      </c>
      <c r="L21" s="309"/>
      <c r="M21" s="310"/>
      <c r="N21" s="301"/>
      <c r="O21" s="302"/>
      <c r="P21" s="302"/>
      <c r="Q21" s="303"/>
      <c r="R21" s="317" t="str">
        <f>J21</f>
        <v>▼</v>
      </c>
      <c r="S21" s="315" t="s">
        <v>127</v>
      </c>
      <c r="T21" s="309"/>
      <c r="U21" s="310"/>
      <c r="V21" s="301"/>
      <c r="W21" s="302"/>
      <c r="X21" s="302"/>
      <c r="Y21" s="303"/>
      <c r="Z21" s="317" t="str">
        <f>R21</f>
        <v>▼</v>
      </c>
      <c r="AA21" s="315" t="s">
        <v>127</v>
      </c>
      <c r="AB21" s="309"/>
      <c r="AC21" s="310"/>
    </row>
    <row r="22" spans="1:34" ht="15.95" customHeight="1" x14ac:dyDescent="0.15">
      <c r="A22" s="358"/>
      <c r="B22" s="313"/>
      <c r="C22" s="325"/>
      <c r="D22" s="325"/>
      <c r="E22" s="325"/>
      <c r="F22" s="328"/>
      <c r="G22" s="225"/>
      <c r="H22" s="225"/>
      <c r="I22" s="329"/>
      <c r="J22" s="316"/>
      <c r="K22" s="315"/>
      <c r="L22" s="309"/>
      <c r="M22" s="310"/>
      <c r="N22" s="301"/>
      <c r="O22" s="302"/>
      <c r="P22" s="302"/>
      <c r="Q22" s="303"/>
      <c r="R22" s="317"/>
      <c r="S22" s="315"/>
      <c r="T22" s="309"/>
      <c r="U22" s="310"/>
      <c r="V22" s="301"/>
      <c r="W22" s="302"/>
      <c r="X22" s="302"/>
      <c r="Y22" s="303"/>
      <c r="Z22" s="317"/>
      <c r="AA22" s="315"/>
      <c r="AB22" s="309"/>
      <c r="AC22" s="310"/>
    </row>
    <row r="23" spans="1:34" ht="15.95" customHeight="1" x14ac:dyDescent="0.15">
      <c r="A23" s="358"/>
      <c r="B23" s="313"/>
      <c r="C23" s="325"/>
      <c r="D23" s="325"/>
      <c r="E23" s="325"/>
      <c r="F23" s="328"/>
      <c r="G23" s="225"/>
      <c r="H23" s="225"/>
      <c r="I23" s="329"/>
      <c r="J23" s="313" t="s">
        <v>111</v>
      </c>
      <c r="K23" s="314"/>
      <c r="L23" s="309"/>
      <c r="M23" s="310"/>
      <c r="N23" s="301"/>
      <c r="O23" s="302"/>
      <c r="P23" s="302"/>
      <c r="Q23" s="303"/>
      <c r="R23" s="313" t="s">
        <v>111</v>
      </c>
      <c r="S23" s="314"/>
      <c r="T23" s="309"/>
      <c r="U23" s="310"/>
      <c r="V23" s="301"/>
      <c r="W23" s="302"/>
      <c r="X23" s="302"/>
      <c r="Y23" s="303"/>
      <c r="Z23" s="313" t="s">
        <v>111</v>
      </c>
      <c r="AA23" s="314"/>
      <c r="AB23" s="309"/>
      <c r="AC23" s="310"/>
    </row>
    <row r="24" spans="1:34" ht="15.95" customHeight="1" x14ac:dyDescent="0.15">
      <c r="A24" s="358"/>
      <c r="B24" s="313"/>
      <c r="C24" s="325"/>
      <c r="D24" s="325"/>
      <c r="E24" s="325"/>
      <c r="F24" s="328"/>
      <c r="G24" s="225"/>
      <c r="H24" s="225"/>
      <c r="I24" s="329"/>
      <c r="J24" s="313"/>
      <c r="K24" s="314"/>
      <c r="L24" s="309"/>
      <c r="M24" s="310"/>
      <c r="N24" s="301"/>
      <c r="O24" s="302"/>
      <c r="P24" s="302"/>
      <c r="Q24" s="303"/>
      <c r="R24" s="313"/>
      <c r="S24" s="314"/>
      <c r="T24" s="309"/>
      <c r="U24" s="310"/>
      <c r="V24" s="301"/>
      <c r="W24" s="302"/>
      <c r="X24" s="302"/>
      <c r="Y24" s="303"/>
      <c r="Z24" s="313"/>
      <c r="AA24" s="314"/>
      <c r="AB24" s="309"/>
      <c r="AC24" s="310"/>
    </row>
    <row r="25" spans="1:34" ht="15.95" customHeight="1" x14ac:dyDescent="0.15">
      <c r="A25" s="358"/>
      <c r="B25" s="313"/>
      <c r="C25" s="325"/>
      <c r="D25" s="325"/>
      <c r="E25" s="325"/>
      <c r="F25" s="328"/>
      <c r="G25" s="225"/>
      <c r="H25" s="225"/>
      <c r="I25" s="329"/>
      <c r="J25" s="316" t="s">
        <v>170</v>
      </c>
      <c r="K25" s="315" t="s">
        <v>1</v>
      </c>
      <c r="L25" s="309"/>
      <c r="M25" s="310"/>
      <c r="N25" s="301"/>
      <c r="O25" s="302"/>
      <c r="P25" s="302"/>
      <c r="Q25" s="303"/>
      <c r="R25" s="317" t="str">
        <f>J25</f>
        <v>△</v>
      </c>
      <c r="S25" s="315" t="s">
        <v>127</v>
      </c>
      <c r="T25" s="309"/>
      <c r="U25" s="310"/>
      <c r="V25" s="301"/>
      <c r="W25" s="302"/>
      <c r="X25" s="302"/>
      <c r="Y25" s="303"/>
      <c r="Z25" s="317" t="str">
        <f>R25</f>
        <v>△</v>
      </c>
      <c r="AA25" s="315" t="s">
        <v>127</v>
      </c>
      <c r="AB25" s="309"/>
      <c r="AC25" s="310"/>
    </row>
    <row r="26" spans="1:34" ht="15.95" customHeight="1" x14ac:dyDescent="0.15">
      <c r="A26" s="358"/>
      <c r="B26" s="241"/>
      <c r="C26" s="326"/>
      <c r="D26" s="326"/>
      <c r="E26" s="326"/>
      <c r="F26" s="283"/>
      <c r="G26" s="284"/>
      <c r="H26" s="284"/>
      <c r="I26" s="285"/>
      <c r="J26" s="316"/>
      <c r="K26" s="315"/>
      <c r="L26" s="311"/>
      <c r="M26" s="312"/>
      <c r="N26" s="304"/>
      <c r="O26" s="305"/>
      <c r="P26" s="305"/>
      <c r="Q26" s="306"/>
      <c r="R26" s="317"/>
      <c r="S26" s="315"/>
      <c r="T26" s="311"/>
      <c r="U26" s="312"/>
      <c r="V26" s="304"/>
      <c r="W26" s="305"/>
      <c r="X26" s="305"/>
      <c r="Y26" s="306"/>
      <c r="Z26" s="317"/>
      <c r="AA26" s="315"/>
      <c r="AB26" s="311"/>
      <c r="AC26" s="312"/>
    </row>
    <row r="27" spans="1:34" ht="36" customHeight="1" x14ac:dyDescent="0.15">
      <c r="A27" s="358"/>
      <c r="B27" s="330" t="s">
        <v>48</v>
      </c>
      <c r="C27" s="330"/>
      <c r="D27" s="330"/>
      <c r="E27" s="330"/>
      <c r="F27" s="323">
        <f>SUM(L18:M26)</f>
        <v>53.08</v>
      </c>
      <c r="G27" s="321"/>
      <c r="H27" s="321"/>
      <c r="I27" s="321"/>
      <c r="J27" s="321"/>
      <c r="K27" s="321"/>
      <c r="L27" s="318" t="s">
        <v>22</v>
      </c>
      <c r="M27" s="319"/>
      <c r="N27" s="323">
        <f>SUM(T18:U26)</f>
        <v>53.08</v>
      </c>
      <c r="O27" s="321"/>
      <c r="P27" s="321"/>
      <c r="Q27" s="321"/>
      <c r="R27" s="321"/>
      <c r="S27" s="321"/>
      <c r="T27" s="318" t="s">
        <v>22</v>
      </c>
      <c r="U27" s="319"/>
      <c r="V27" s="323">
        <f>SUM(AB18:AC26)</f>
        <v>0</v>
      </c>
      <c r="W27" s="321"/>
      <c r="X27" s="321"/>
      <c r="Y27" s="321"/>
      <c r="Z27" s="321"/>
      <c r="AA27" s="321"/>
      <c r="AB27" s="318" t="s">
        <v>22</v>
      </c>
      <c r="AC27" s="319"/>
    </row>
    <row r="28" spans="1:34" ht="15.95" customHeight="1" x14ac:dyDescent="0.15">
      <c r="A28" s="358"/>
      <c r="B28" s="239" t="s">
        <v>51</v>
      </c>
      <c r="C28" s="324" t="s">
        <v>109</v>
      </c>
      <c r="D28" s="324"/>
      <c r="E28" s="324"/>
      <c r="F28" s="281" t="s">
        <v>133</v>
      </c>
      <c r="G28" s="224"/>
      <c r="H28" s="224"/>
      <c r="I28" s="282"/>
      <c r="J28" s="331" t="s">
        <v>121</v>
      </c>
      <c r="K28" s="121"/>
      <c r="L28" s="307" t="str">
        <f>IF(AF32=0,"―",AF32)</f>
        <v>−</v>
      </c>
      <c r="M28" s="308"/>
      <c r="N28" s="298" t="str">
        <f>F28</f>
        <v>―</v>
      </c>
      <c r="O28" s="299"/>
      <c r="P28" s="299"/>
      <c r="Q28" s="300"/>
      <c r="R28" s="331" t="s">
        <v>121</v>
      </c>
      <c r="S28" s="121"/>
      <c r="T28" s="307" t="str">
        <f>IF(AG32=0,"―",AG32)</f>
        <v>−</v>
      </c>
      <c r="U28" s="308"/>
      <c r="V28" s="298" t="str">
        <f>N28</f>
        <v>―</v>
      </c>
      <c r="W28" s="299"/>
      <c r="X28" s="299"/>
      <c r="Y28" s="300"/>
      <c r="Z28" s="331" t="s">
        <v>121</v>
      </c>
      <c r="AA28" s="121"/>
      <c r="AB28" s="307" t="str">
        <f>IF(AH32=0,"-",AH32)</f>
        <v>―</v>
      </c>
      <c r="AC28" s="308"/>
    </row>
    <row r="29" spans="1:34" ht="15.95" customHeight="1" x14ac:dyDescent="0.15">
      <c r="A29" s="358"/>
      <c r="B29" s="313"/>
      <c r="C29" s="325"/>
      <c r="D29" s="325"/>
      <c r="E29" s="325"/>
      <c r="F29" s="328"/>
      <c r="G29" s="225"/>
      <c r="H29" s="225"/>
      <c r="I29" s="329"/>
      <c r="J29" s="332">
        <v>31</v>
      </c>
      <c r="K29" s="333"/>
      <c r="L29" s="309"/>
      <c r="M29" s="310"/>
      <c r="N29" s="301"/>
      <c r="O29" s="302"/>
      <c r="P29" s="302"/>
      <c r="Q29" s="303"/>
      <c r="R29" s="334">
        <f>J29+1</f>
        <v>32</v>
      </c>
      <c r="S29" s="335"/>
      <c r="T29" s="309"/>
      <c r="U29" s="310"/>
      <c r="V29" s="301"/>
      <c r="W29" s="302"/>
      <c r="X29" s="302"/>
      <c r="Y29" s="303"/>
      <c r="Z29" s="334">
        <f>R29+1</f>
        <v>33</v>
      </c>
      <c r="AA29" s="335"/>
      <c r="AB29" s="309"/>
      <c r="AC29" s="310"/>
    </row>
    <row r="30" spans="1:34" ht="15.95" customHeight="1" x14ac:dyDescent="0.15">
      <c r="A30" s="358"/>
      <c r="B30" s="313"/>
      <c r="C30" s="325"/>
      <c r="D30" s="325"/>
      <c r="E30" s="325"/>
      <c r="F30" s="328"/>
      <c r="G30" s="225"/>
      <c r="H30" s="225"/>
      <c r="I30" s="329"/>
      <c r="J30" s="336" t="s">
        <v>122</v>
      </c>
      <c r="K30" s="127"/>
      <c r="L30" s="309"/>
      <c r="M30" s="310"/>
      <c r="N30" s="301"/>
      <c r="O30" s="302"/>
      <c r="P30" s="302"/>
      <c r="Q30" s="303"/>
      <c r="R30" s="336" t="s">
        <v>122</v>
      </c>
      <c r="S30" s="127"/>
      <c r="T30" s="309"/>
      <c r="U30" s="310"/>
      <c r="V30" s="301"/>
      <c r="W30" s="302"/>
      <c r="X30" s="302"/>
      <c r="Y30" s="303"/>
      <c r="Z30" s="336" t="s">
        <v>122</v>
      </c>
      <c r="AA30" s="127"/>
      <c r="AB30" s="309"/>
      <c r="AC30" s="310"/>
    </row>
    <row r="31" spans="1:34" ht="15.95" customHeight="1" x14ac:dyDescent="0.15">
      <c r="A31" s="358"/>
      <c r="B31" s="313"/>
      <c r="C31" s="325"/>
      <c r="D31" s="325"/>
      <c r="E31" s="325"/>
      <c r="F31" s="328"/>
      <c r="G31" s="225"/>
      <c r="H31" s="225"/>
      <c r="I31" s="329"/>
      <c r="J31" s="316"/>
      <c r="K31" s="315" t="s">
        <v>127</v>
      </c>
      <c r="L31" s="309"/>
      <c r="M31" s="310"/>
      <c r="N31" s="301"/>
      <c r="O31" s="302"/>
      <c r="P31" s="302"/>
      <c r="Q31" s="303"/>
      <c r="R31" s="317">
        <f>J31</f>
        <v>0</v>
      </c>
      <c r="S31" s="315" t="s">
        <v>127</v>
      </c>
      <c r="T31" s="309"/>
      <c r="U31" s="310"/>
      <c r="V31" s="301"/>
      <c r="W31" s="302"/>
      <c r="X31" s="302"/>
      <c r="Y31" s="303"/>
      <c r="Z31" s="317">
        <f>R31</f>
        <v>0</v>
      </c>
      <c r="AA31" s="315" t="s">
        <v>127</v>
      </c>
      <c r="AB31" s="309"/>
      <c r="AC31" s="310"/>
      <c r="AF31" s="44" t="s">
        <v>118</v>
      </c>
      <c r="AG31" s="44" t="s">
        <v>119</v>
      </c>
      <c r="AH31" s="44" t="s">
        <v>120</v>
      </c>
    </row>
    <row r="32" spans="1:34" ht="15.95" customHeight="1" x14ac:dyDescent="0.15">
      <c r="A32" s="358"/>
      <c r="B32" s="313"/>
      <c r="C32" s="325"/>
      <c r="D32" s="325"/>
      <c r="E32" s="325"/>
      <c r="F32" s="328"/>
      <c r="G32" s="225"/>
      <c r="H32" s="225"/>
      <c r="I32" s="329"/>
      <c r="J32" s="316"/>
      <c r="K32" s="315"/>
      <c r="L32" s="309"/>
      <c r="M32" s="310"/>
      <c r="N32" s="301"/>
      <c r="O32" s="302"/>
      <c r="P32" s="302"/>
      <c r="Q32" s="303"/>
      <c r="R32" s="317"/>
      <c r="S32" s="315"/>
      <c r="T32" s="309"/>
      <c r="U32" s="310"/>
      <c r="V32" s="301"/>
      <c r="W32" s="302"/>
      <c r="X32" s="302"/>
      <c r="Y32" s="303"/>
      <c r="Z32" s="317"/>
      <c r="AA32" s="315"/>
      <c r="AB32" s="309"/>
      <c r="AC32" s="310"/>
      <c r="AF32" s="56" t="str">
        <f>IF(OR('ほ場内容  面積入力シート'!$G$131="c",'ほ場内容  面積入力シート'!$O$131="c",'ほ場内容  面積入力シート'!$W$131="c",'ほ場内容  面積入力シート'!$G$127="c",'ほ場内容  面積入力シート'!$G$129="c",,'ほ場内容  面積入力シート'!$G$133="c"),'ほ場内容  面積入力シート'!$M$131,"−")</f>
        <v>−</v>
      </c>
      <c r="AG32" s="56" t="str">
        <f>IF(OR('ほ場内容  面積入力シート'!$G$131="c",'ほ場内容  面積入力シート'!$O$131="c",'ほ場内容  面積入力シート'!$W$131="c",'ほ場内容  面積入力シート'!$O$127="c",'ほ場内容  面積入力シート'!$O$129="c",'ほ場内容  面積入力シート'!$O$133="c"),'ほ場内容  面積入力シート'!$U$131,"−")</f>
        <v>−</v>
      </c>
      <c r="AH32" s="56" t="str">
        <f>IF(OR('ほ場内容  面積入力シート'!$G$131="c",'ほ場内容  面積入力シート'!$O$131="c",'ほ場内容  面積入力シート'!$W$131="c",'ほ場内容  面積入力シート'!$W$127="c",'ほ場内容  面積入力シート'!$W$129="c",'ほ場内容  面積入力シート'!$W$133="c"),'ほ場内容  面積入力シート'!$AC$131,"―")</f>
        <v>―</v>
      </c>
    </row>
    <row r="33" spans="1:34" ht="15.95" customHeight="1" x14ac:dyDescent="0.15">
      <c r="A33" s="358"/>
      <c r="B33" s="313"/>
      <c r="C33" s="325"/>
      <c r="D33" s="325"/>
      <c r="E33" s="325"/>
      <c r="F33" s="328"/>
      <c r="G33" s="225"/>
      <c r="H33" s="225"/>
      <c r="I33" s="329"/>
      <c r="J33" s="313" t="s">
        <v>111</v>
      </c>
      <c r="K33" s="314"/>
      <c r="L33" s="309"/>
      <c r="M33" s="310"/>
      <c r="N33" s="301"/>
      <c r="O33" s="302"/>
      <c r="P33" s="302"/>
      <c r="Q33" s="303"/>
      <c r="R33" s="313" t="s">
        <v>111</v>
      </c>
      <c r="S33" s="314"/>
      <c r="T33" s="309"/>
      <c r="U33" s="310"/>
      <c r="V33" s="301"/>
      <c r="W33" s="302"/>
      <c r="X33" s="302"/>
      <c r="Y33" s="303"/>
      <c r="Z33" s="313" t="s">
        <v>111</v>
      </c>
      <c r="AA33" s="314"/>
      <c r="AB33" s="309"/>
      <c r="AC33" s="310"/>
    </row>
    <row r="34" spans="1:34" ht="15.95" customHeight="1" x14ac:dyDescent="0.15">
      <c r="A34" s="358"/>
      <c r="B34" s="313"/>
      <c r="C34" s="325"/>
      <c r="D34" s="325"/>
      <c r="E34" s="325"/>
      <c r="F34" s="328"/>
      <c r="G34" s="225"/>
      <c r="H34" s="225"/>
      <c r="I34" s="329"/>
      <c r="J34" s="313"/>
      <c r="K34" s="314"/>
      <c r="L34" s="309"/>
      <c r="M34" s="310"/>
      <c r="N34" s="301"/>
      <c r="O34" s="302"/>
      <c r="P34" s="302"/>
      <c r="Q34" s="303"/>
      <c r="R34" s="313"/>
      <c r="S34" s="314"/>
      <c r="T34" s="309"/>
      <c r="U34" s="310"/>
      <c r="V34" s="301"/>
      <c r="W34" s="302"/>
      <c r="X34" s="302"/>
      <c r="Y34" s="303"/>
      <c r="Z34" s="313"/>
      <c r="AA34" s="314"/>
      <c r="AB34" s="309"/>
      <c r="AC34" s="310"/>
    </row>
    <row r="35" spans="1:34" ht="15.95" customHeight="1" x14ac:dyDescent="0.15">
      <c r="A35" s="358"/>
      <c r="B35" s="313"/>
      <c r="C35" s="325"/>
      <c r="D35" s="325"/>
      <c r="E35" s="325"/>
      <c r="F35" s="328"/>
      <c r="G35" s="225"/>
      <c r="H35" s="225"/>
      <c r="I35" s="329"/>
      <c r="J35" s="316"/>
      <c r="K35" s="315" t="s">
        <v>127</v>
      </c>
      <c r="L35" s="309"/>
      <c r="M35" s="310"/>
      <c r="N35" s="301"/>
      <c r="O35" s="302"/>
      <c r="P35" s="302"/>
      <c r="Q35" s="303"/>
      <c r="R35" s="317">
        <f>J35</f>
        <v>0</v>
      </c>
      <c r="S35" s="315" t="s">
        <v>127</v>
      </c>
      <c r="T35" s="309"/>
      <c r="U35" s="310"/>
      <c r="V35" s="301"/>
      <c r="W35" s="302"/>
      <c r="X35" s="302"/>
      <c r="Y35" s="303"/>
      <c r="Z35" s="317">
        <f>R35</f>
        <v>0</v>
      </c>
      <c r="AA35" s="315" t="s">
        <v>127</v>
      </c>
      <c r="AB35" s="309"/>
      <c r="AC35" s="310"/>
    </row>
    <row r="36" spans="1:34" ht="15.95" customHeight="1" x14ac:dyDescent="0.15">
      <c r="A36" s="358"/>
      <c r="B36" s="241"/>
      <c r="C36" s="326"/>
      <c r="D36" s="326"/>
      <c r="E36" s="326"/>
      <c r="F36" s="283"/>
      <c r="G36" s="284"/>
      <c r="H36" s="284"/>
      <c r="I36" s="285"/>
      <c r="J36" s="316"/>
      <c r="K36" s="315"/>
      <c r="L36" s="311"/>
      <c r="M36" s="312"/>
      <c r="N36" s="304"/>
      <c r="O36" s="305"/>
      <c r="P36" s="305"/>
      <c r="Q36" s="306"/>
      <c r="R36" s="317"/>
      <c r="S36" s="315"/>
      <c r="T36" s="311"/>
      <c r="U36" s="312"/>
      <c r="V36" s="304"/>
      <c r="W36" s="305"/>
      <c r="X36" s="305"/>
      <c r="Y36" s="306"/>
      <c r="Z36" s="317"/>
      <c r="AA36" s="315"/>
      <c r="AB36" s="311"/>
      <c r="AC36" s="312"/>
    </row>
    <row r="37" spans="1:34" ht="36" customHeight="1" x14ac:dyDescent="0.15">
      <c r="A37" s="358"/>
      <c r="B37" s="320" t="s">
        <v>48</v>
      </c>
      <c r="C37" s="318"/>
      <c r="D37" s="318"/>
      <c r="E37" s="318"/>
      <c r="F37" s="323">
        <f>SUM(L28:M36)</f>
        <v>0</v>
      </c>
      <c r="G37" s="321"/>
      <c r="H37" s="321"/>
      <c r="I37" s="321"/>
      <c r="J37" s="321"/>
      <c r="K37" s="321"/>
      <c r="L37" s="318" t="s">
        <v>22</v>
      </c>
      <c r="M37" s="319"/>
      <c r="N37" s="321">
        <f>SUM(T28:U36)</f>
        <v>0</v>
      </c>
      <c r="O37" s="321"/>
      <c r="P37" s="321"/>
      <c r="Q37" s="321"/>
      <c r="R37" s="321"/>
      <c r="S37" s="321"/>
      <c r="T37" s="318" t="s">
        <v>22</v>
      </c>
      <c r="U37" s="318"/>
      <c r="V37" s="323">
        <f>SUM(AB28:AC36)</f>
        <v>0</v>
      </c>
      <c r="W37" s="321"/>
      <c r="X37" s="321"/>
      <c r="Y37" s="321"/>
      <c r="Z37" s="321"/>
      <c r="AA37" s="321"/>
      <c r="AB37" s="318" t="s">
        <v>22</v>
      </c>
      <c r="AC37" s="319"/>
    </row>
    <row r="38" spans="1:34" ht="15.95" customHeight="1" x14ac:dyDescent="0.15">
      <c r="A38" s="358"/>
      <c r="B38" s="239" t="s">
        <v>52</v>
      </c>
      <c r="C38" s="324" t="s">
        <v>110</v>
      </c>
      <c r="D38" s="324"/>
      <c r="E38" s="324"/>
      <c r="F38" s="327" t="s">
        <v>166</v>
      </c>
      <c r="G38" s="224"/>
      <c r="H38" s="224"/>
      <c r="I38" s="282"/>
      <c r="J38" s="331" t="s">
        <v>121</v>
      </c>
      <c r="K38" s="121"/>
      <c r="L38" s="307">
        <f>IF(AF41=0,"-",AF41)</f>
        <v>53.08</v>
      </c>
      <c r="M38" s="308"/>
      <c r="N38" s="298" t="str">
        <f>F38</f>
        <v xml:space="preserve"> pH改良剤</v>
      </c>
      <c r="O38" s="299"/>
      <c r="P38" s="299"/>
      <c r="Q38" s="300"/>
      <c r="R38" s="331" t="s">
        <v>121</v>
      </c>
      <c r="S38" s="121"/>
      <c r="T38" s="307" t="str">
        <f>IF(AG41=0,"-",AG41)</f>
        <v>―</v>
      </c>
      <c r="U38" s="308"/>
      <c r="V38" s="298" t="str">
        <f>N38</f>
        <v xml:space="preserve"> pH改良剤</v>
      </c>
      <c r="W38" s="299"/>
      <c r="X38" s="299"/>
      <c r="Y38" s="300"/>
      <c r="Z38" s="331" t="s">
        <v>121</v>
      </c>
      <c r="AA38" s="121"/>
      <c r="AB38" s="307" t="str">
        <f>IF(AH41=0,"-",AH41)</f>
        <v>―</v>
      </c>
      <c r="AC38" s="308"/>
    </row>
    <row r="39" spans="1:34" ht="15.95" customHeight="1" x14ac:dyDescent="0.15">
      <c r="A39" s="358"/>
      <c r="B39" s="313"/>
      <c r="C39" s="325"/>
      <c r="D39" s="325"/>
      <c r="E39" s="325"/>
      <c r="F39" s="328"/>
      <c r="G39" s="225"/>
      <c r="H39" s="225"/>
      <c r="I39" s="329"/>
      <c r="J39" s="332">
        <v>31</v>
      </c>
      <c r="K39" s="333"/>
      <c r="L39" s="309"/>
      <c r="M39" s="310"/>
      <c r="N39" s="301"/>
      <c r="O39" s="302"/>
      <c r="P39" s="302"/>
      <c r="Q39" s="303"/>
      <c r="R39" s="334">
        <f>J39+1</f>
        <v>32</v>
      </c>
      <c r="S39" s="335"/>
      <c r="T39" s="309"/>
      <c r="U39" s="310"/>
      <c r="V39" s="301"/>
      <c r="W39" s="302"/>
      <c r="X39" s="302"/>
      <c r="Y39" s="303"/>
      <c r="Z39" s="334">
        <f>R39+1</f>
        <v>33</v>
      </c>
      <c r="AA39" s="335"/>
      <c r="AB39" s="309"/>
      <c r="AC39" s="310"/>
    </row>
    <row r="40" spans="1:34" ht="15.95" customHeight="1" x14ac:dyDescent="0.15">
      <c r="A40" s="358"/>
      <c r="B40" s="313"/>
      <c r="C40" s="325"/>
      <c r="D40" s="325"/>
      <c r="E40" s="325"/>
      <c r="F40" s="328"/>
      <c r="G40" s="225"/>
      <c r="H40" s="225"/>
      <c r="I40" s="329"/>
      <c r="J40" s="336" t="s">
        <v>122</v>
      </c>
      <c r="K40" s="127"/>
      <c r="L40" s="309"/>
      <c r="M40" s="310"/>
      <c r="N40" s="301"/>
      <c r="O40" s="302"/>
      <c r="P40" s="302"/>
      <c r="Q40" s="303"/>
      <c r="R40" s="336" t="s">
        <v>122</v>
      </c>
      <c r="S40" s="127"/>
      <c r="T40" s="309"/>
      <c r="U40" s="310"/>
      <c r="V40" s="301"/>
      <c r="W40" s="302"/>
      <c r="X40" s="302"/>
      <c r="Y40" s="303"/>
      <c r="Z40" s="336" t="s">
        <v>122</v>
      </c>
      <c r="AA40" s="127"/>
      <c r="AB40" s="309"/>
      <c r="AC40" s="310"/>
      <c r="AF40" s="44" t="s">
        <v>118</v>
      </c>
      <c r="AG40" s="44" t="s">
        <v>119</v>
      </c>
      <c r="AH40" s="44" t="s">
        <v>120</v>
      </c>
    </row>
    <row r="41" spans="1:34" ht="15.95" customHeight="1" x14ac:dyDescent="0.15">
      <c r="A41" s="358"/>
      <c r="B41" s="313"/>
      <c r="C41" s="325"/>
      <c r="D41" s="325"/>
      <c r="E41" s="325"/>
      <c r="F41" s="328"/>
      <c r="G41" s="225"/>
      <c r="H41" s="225"/>
      <c r="I41" s="329"/>
      <c r="J41" s="316" t="s">
        <v>171</v>
      </c>
      <c r="K41" s="315" t="s">
        <v>1</v>
      </c>
      <c r="L41" s="309"/>
      <c r="M41" s="310"/>
      <c r="N41" s="301"/>
      <c r="O41" s="302"/>
      <c r="P41" s="302"/>
      <c r="Q41" s="303"/>
      <c r="R41" s="317" t="str">
        <f>J41</f>
        <v>◎</v>
      </c>
      <c r="S41" s="315" t="s">
        <v>127</v>
      </c>
      <c r="T41" s="309"/>
      <c r="U41" s="310"/>
      <c r="V41" s="301"/>
      <c r="W41" s="302"/>
      <c r="X41" s="302"/>
      <c r="Y41" s="303"/>
      <c r="Z41" s="317" t="str">
        <f>R41</f>
        <v>◎</v>
      </c>
      <c r="AA41" s="315" t="s">
        <v>127</v>
      </c>
      <c r="AB41" s="309"/>
      <c r="AC41" s="310"/>
      <c r="AF41" s="56">
        <f>IF(OR('ほ場内容  面積入力シート'!$G$133="d",'ほ場内容  面積入力シート'!$O$133="d",'ほ場内容  面積入力シート'!$W$133="d",'ほ場内容  面積入力シート'!$G$127="d",'ほ場内容  面積入力シート'!$G$129="d",,'ほ場内容  面積入力シート'!$G$131="d"),'ほ場内容  面積入力シート'!$M$133,0)</f>
        <v>53.08</v>
      </c>
      <c r="AG41" s="56" t="str">
        <f>IF(OR('ほ場内容  面積入力シート'!$G$133="d",'ほ場内容  面積入力シート'!$O$133="d",'ほ場内容  面積入力シート'!$O$133="d",'ほ場内容  面積入力シート'!$O$127="d",'ほ場内容  面積入力シート'!$O$129="d",'ほ場内容  面積入力シート'!$O$131="d"),'ほ場内容  面積入力シート'!$U$133,0)</f>
        <v>―</v>
      </c>
      <c r="AH41" s="56" t="str">
        <f>IF(OR('ほ場内容  面積入力シート'!$G$133="d",'ほ場内容  面積入力シート'!$O$133="d",'ほ場内容  面積入力シート'!$W$133="d",'ほ場内容  面積入力シート'!$W$127="d",'ほ場内容  面積入力シート'!$W$129="d",'ほ場内容  面積入力シート'!$W$131="d"),'ほ場内容  面積入力シート'!$AC$133,0)</f>
        <v>―</v>
      </c>
    </row>
    <row r="42" spans="1:34" ht="15.95" customHeight="1" x14ac:dyDescent="0.15">
      <c r="A42" s="358"/>
      <c r="B42" s="313"/>
      <c r="C42" s="325"/>
      <c r="D42" s="325"/>
      <c r="E42" s="325"/>
      <c r="F42" s="328"/>
      <c r="G42" s="225"/>
      <c r="H42" s="225"/>
      <c r="I42" s="329"/>
      <c r="J42" s="316"/>
      <c r="K42" s="315"/>
      <c r="L42" s="309"/>
      <c r="M42" s="310"/>
      <c r="N42" s="301"/>
      <c r="O42" s="302"/>
      <c r="P42" s="302"/>
      <c r="Q42" s="303"/>
      <c r="R42" s="317"/>
      <c r="S42" s="315"/>
      <c r="T42" s="309"/>
      <c r="U42" s="310"/>
      <c r="V42" s="301"/>
      <c r="W42" s="302"/>
      <c r="X42" s="302"/>
      <c r="Y42" s="303"/>
      <c r="Z42" s="317"/>
      <c r="AA42" s="315"/>
      <c r="AB42" s="309"/>
      <c r="AC42" s="310"/>
    </row>
    <row r="43" spans="1:34" ht="15.95" customHeight="1" x14ac:dyDescent="0.15">
      <c r="A43" s="358"/>
      <c r="B43" s="313"/>
      <c r="C43" s="325"/>
      <c r="D43" s="325"/>
      <c r="E43" s="325"/>
      <c r="F43" s="328"/>
      <c r="G43" s="225"/>
      <c r="H43" s="225"/>
      <c r="I43" s="329"/>
      <c r="J43" s="313" t="s">
        <v>111</v>
      </c>
      <c r="K43" s="314"/>
      <c r="L43" s="309"/>
      <c r="M43" s="310"/>
      <c r="N43" s="301"/>
      <c r="O43" s="302"/>
      <c r="P43" s="302"/>
      <c r="Q43" s="303"/>
      <c r="R43" s="313" t="s">
        <v>111</v>
      </c>
      <c r="S43" s="314"/>
      <c r="T43" s="309"/>
      <c r="U43" s="310"/>
      <c r="V43" s="301"/>
      <c r="W43" s="302"/>
      <c r="X43" s="302"/>
      <c r="Y43" s="303"/>
      <c r="Z43" s="313" t="s">
        <v>111</v>
      </c>
      <c r="AA43" s="314"/>
      <c r="AB43" s="309"/>
      <c r="AC43" s="310"/>
    </row>
    <row r="44" spans="1:34" ht="15.95" customHeight="1" x14ac:dyDescent="0.15">
      <c r="A44" s="358"/>
      <c r="B44" s="313"/>
      <c r="C44" s="325"/>
      <c r="D44" s="325"/>
      <c r="E44" s="325"/>
      <c r="F44" s="328"/>
      <c r="G44" s="225"/>
      <c r="H44" s="225"/>
      <c r="I44" s="329"/>
      <c r="J44" s="313"/>
      <c r="K44" s="314"/>
      <c r="L44" s="309"/>
      <c r="M44" s="310"/>
      <c r="N44" s="301"/>
      <c r="O44" s="302"/>
      <c r="P44" s="302"/>
      <c r="Q44" s="303"/>
      <c r="R44" s="313"/>
      <c r="S44" s="314"/>
      <c r="T44" s="309"/>
      <c r="U44" s="310"/>
      <c r="V44" s="301"/>
      <c r="W44" s="302"/>
      <c r="X44" s="302"/>
      <c r="Y44" s="303"/>
      <c r="Z44" s="313"/>
      <c r="AA44" s="314"/>
      <c r="AB44" s="309"/>
      <c r="AC44" s="310"/>
    </row>
    <row r="45" spans="1:34" ht="15.95" customHeight="1" x14ac:dyDescent="0.15">
      <c r="A45" s="358"/>
      <c r="B45" s="313"/>
      <c r="C45" s="325"/>
      <c r="D45" s="325"/>
      <c r="E45" s="325"/>
      <c r="F45" s="328"/>
      <c r="G45" s="225"/>
      <c r="H45" s="225"/>
      <c r="I45" s="329"/>
      <c r="J45" s="316" t="s">
        <v>172</v>
      </c>
      <c r="K45" s="315" t="s">
        <v>1</v>
      </c>
      <c r="L45" s="309"/>
      <c r="M45" s="310"/>
      <c r="N45" s="301"/>
      <c r="O45" s="302"/>
      <c r="P45" s="302"/>
      <c r="Q45" s="303"/>
      <c r="R45" s="317" t="str">
        <f>J45</f>
        <v>●</v>
      </c>
      <c r="S45" s="315" t="s">
        <v>127</v>
      </c>
      <c r="T45" s="309"/>
      <c r="U45" s="310"/>
      <c r="V45" s="301"/>
      <c r="W45" s="302"/>
      <c r="X45" s="302"/>
      <c r="Y45" s="303"/>
      <c r="Z45" s="317" t="str">
        <f>R45</f>
        <v>●</v>
      </c>
      <c r="AA45" s="315" t="s">
        <v>127</v>
      </c>
      <c r="AB45" s="309"/>
      <c r="AC45" s="310"/>
    </row>
    <row r="46" spans="1:34" ht="15.95" customHeight="1" x14ac:dyDescent="0.15">
      <c r="A46" s="358"/>
      <c r="B46" s="241"/>
      <c r="C46" s="326"/>
      <c r="D46" s="326"/>
      <c r="E46" s="326"/>
      <c r="F46" s="283"/>
      <c r="G46" s="284"/>
      <c r="H46" s="284"/>
      <c r="I46" s="285"/>
      <c r="J46" s="316"/>
      <c r="K46" s="315"/>
      <c r="L46" s="311"/>
      <c r="M46" s="312"/>
      <c r="N46" s="304"/>
      <c r="O46" s="305"/>
      <c r="P46" s="305"/>
      <c r="Q46" s="306"/>
      <c r="R46" s="337"/>
      <c r="S46" s="338"/>
      <c r="T46" s="311"/>
      <c r="U46" s="312"/>
      <c r="V46" s="304"/>
      <c r="W46" s="305"/>
      <c r="X46" s="305"/>
      <c r="Y46" s="306"/>
      <c r="Z46" s="317"/>
      <c r="AA46" s="315"/>
      <c r="AB46" s="311"/>
      <c r="AC46" s="312"/>
    </row>
    <row r="47" spans="1:34" ht="36" customHeight="1" x14ac:dyDescent="0.15">
      <c r="A47" s="359"/>
      <c r="B47" s="330" t="s">
        <v>48</v>
      </c>
      <c r="C47" s="330"/>
      <c r="D47" s="330"/>
      <c r="E47" s="330"/>
      <c r="F47" s="323">
        <f>SUM(L38:M46)</f>
        <v>53.08</v>
      </c>
      <c r="G47" s="321"/>
      <c r="H47" s="321"/>
      <c r="I47" s="321"/>
      <c r="J47" s="321"/>
      <c r="K47" s="321"/>
      <c r="L47" s="318" t="s">
        <v>22</v>
      </c>
      <c r="M47" s="319"/>
      <c r="N47" s="357">
        <f>SUM(T38:U46)</f>
        <v>0</v>
      </c>
      <c r="O47" s="357"/>
      <c r="P47" s="357"/>
      <c r="Q47" s="357"/>
      <c r="R47" s="357"/>
      <c r="S47" s="357"/>
      <c r="T47" s="330" t="s">
        <v>22</v>
      </c>
      <c r="U47" s="330"/>
      <c r="V47" s="323">
        <f>SUM(AB38:AC46)</f>
        <v>0</v>
      </c>
      <c r="W47" s="321"/>
      <c r="X47" s="321"/>
      <c r="Y47" s="321"/>
      <c r="Z47" s="321"/>
      <c r="AA47" s="321"/>
      <c r="AB47" s="318" t="s">
        <v>22</v>
      </c>
      <c r="AC47" s="319"/>
    </row>
    <row r="48" spans="1:34" ht="13.5" customHeight="1" x14ac:dyDescent="0.15">
      <c r="A48" s="339" t="s">
        <v>50</v>
      </c>
      <c r="B48" s="340"/>
      <c r="C48" s="340"/>
      <c r="D48" s="340"/>
      <c r="E48" s="340"/>
      <c r="F48" s="345">
        <f>'ほ場内容  面積入力シート'!G135</f>
        <v>53</v>
      </c>
      <c r="G48" s="346"/>
      <c r="H48" s="346"/>
      <c r="I48" s="346"/>
      <c r="J48" s="346"/>
      <c r="K48" s="346"/>
      <c r="L48" s="351" t="s">
        <v>22</v>
      </c>
      <c r="M48" s="352"/>
      <c r="N48" s="345">
        <f>'ほ場内容  面積入力シート'!O135</f>
        <v>53</v>
      </c>
      <c r="O48" s="346"/>
      <c r="P48" s="346"/>
      <c r="Q48" s="346"/>
      <c r="R48" s="346"/>
      <c r="S48" s="346"/>
      <c r="T48" s="351" t="s">
        <v>22</v>
      </c>
      <c r="U48" s="351"/>
      <c r="V48" s="345">
        <f>'ほ場内容  面積入力シート'!W135</f>
        <v>53</v>
      </c>
      <c r="W48" s="346"/>
      <c r="X48" s="346"/>
      <c r="Y48" s="346"/>
      <c r="Z48" s="346"/>
      <c r="AA48" s="346"/>
      <c r="AB48" s="351" t="s">
        <v>22</v>
      </c>
      <c r="AC48" s="352"/>
    </row>
    <row r="49" spans="1:31" ht="13.5" customHeight="1" x14ac:dyDescent="0.15">
      <c r="A49" s="341"/>
      <c r="B49" s="342"/>
      <c r="C49" s="342"/>
      <c r="D49" s="342"/>
      <c r="E49" s="342"/>
      <c r="F49" s="347"/>
      <c r="G49" s="348"/>
      <c r="H49" s="348"/>
      <c r="I49" s="348"/>
      <c r="J49" s="348"/>
      <c r="K49" s="348"/>
      <c r="L49" s="353"/>
      <c r="M49" s="354"/>
      <c r="N49" s="347"/>
      <c r="O49" s="348"/>
      <c r="P49" s="348"/>
      <c r="Q49" s="348"/>
      <c r="R49" s="348"/>
      <c r="S49" s="348"/>
      <c r="T49" s="353"/>
      <c r="U49" s="353"/>
      <c r="V49" s="347"/>
      <c r="W49" s="348"/>
      <c r="X49" s="348"/>
      <c r="Y49" s="348"/>
      <c r="Z49" s="348"/>
      <c r="AA49" s="348"/>
      <c r="AB49" s="353"/>
      <c r="AC49" s="354"/>
    </row>
    <row r="50" spans="1:31" x14ac:dyDescent="0.15">
      <c r="A50" s="341"/>
      <c r="B50" s="342"/>
      <c r="C50" s="342"/>
      <c r="D50" s="342"/>
      <c r="E50" s="342"/>
      <c r="F50" s="347"/>
      <c r="G50" s="348"/>
      <c r="H50" s="348"/>
      <c r="I50" s="348"/>
      <c r="J50" s="348"/>
      <c r="K50" s="348"/>
      <c r="L50" s="353"/>
      <c r="M50" s="354"/>
      <c r="N50" s="347"/>
      <c r="O50" s="348"/>
      <c r="P50" s="348"/>
      <c r="Q50" s="348"/>
      <c r="R50" s="348"/>
      <c r="S50" s="348"/>
      <c r="T50" s="353"/>
      <c r="U50" s="353"/>
      <c r="V50" s="347"/>
      <c r="W50" s="348"/>
      <c r="X50" s="348"/>
      <c r="Y50" s="348"/>
      <c r="Z50" s="348"/>
      <c r="AA50" s="348"/>
      <c r="AB50" s="353"/>
      <c r="AC50" s="354"/>
    </row>
    <row r="51" spans="1:31" x14ac:dyDescent="0.15">
      <c r="A51" s="341"/>
      <c r="B51" s="342"/>
      <c r="C51" s="342"/>
      <c r="D51" s="342"/>
      <c r="E51" s="342"/>
      <c r="F51" s="347"/>
      <c r="G51" s="348"/>
      <c r="H51" s="348"/>
      <c r="I51" s="348"/>
      <c r="J51" s="348"/>
      <c r="K51" s="348"/>
      <c r="L51" s="353"/>
      <c r="M51" s="354"/>
      <c r="N51" s="347"/>
      <c r="O51" s="348"/>
      <c r="P51" s="348"/>
      <c r="Q51" s="348"/>
      <c r="R51" s="348"/>
      <c r="S51" s="348"/>
      <c r="T51" s="353"/>
      <c r="U51" s="353"/>
      <c r="V51" s="347"/>
      <c r="W51" s="348"/>
      <c r="X51" s="348"/>
      <c r="Y51" s="348"/>
      <c r="Z51" s="348"/>
      <c r="AA51" s="348"/>
      <c r="AB51" s="353"/>
      <c r="AC51" s="354"/>
    </row>
    <row r="52" spans="1:31" x14ac:dyDescent="0.15">
      <c r="A52" s="343"/>
      <c r="B52" s="344"/>
      <c r="C52" s="344"/>
      <c r="D52" s="344"/>
      <c r="E52" s="344"/>
      <c r="F52" s="349"/>
      <c r="G52" s="350"/>
      <c r="H52" s="350"/>
      <c r="I52" s="350"/>
      <c r="J52" s="350"/>
      <c r="K52" s="350"/>
      <c r="L52" s="355"/>
      <c r="M52" s="356"/>
      <c r="N52" s="349"/>
      <c r="O52" s="350"/>
      <c r="P52" s="350"/>
      <c r="Q52" s="350"/>
      <c r="R52" s="350"/>
      <c r="S52" s="350"/>
      <c r="T52" s="355"/>
      <c r="U52" s="355"/>
      <c r="V52" s="349"/>
      <c r="W52" s="350"/>
      <c r="X52" s="350"/>
      <c r="Y52" s="350"/>
      <c r="Z52" s="350"/>
      <c r="AA52" s="350"/>
      <c r="AB52" s="355"/>
      <c r="AC52" s="356"/>
    </row>
    <row r="54" spans="1:31" x14ac:dyDescent="0.15">
      <c r="A54" s="10" t="s">
        <v>2</v>
      </c>
      <c r="C54" s="20" t="s">
        <v>36</v>
      </c>
      <c r="D54" s="10" t="s">
        <v>37</v>
      </c>
    </row>
    <row r="55" spans="1:31" x14ac:dyDescent="0.15">
      <c r="C55" s="20" t="s">
        <v>38</v>
      </c>
      <c r="D55" s="10" t="s">
        <v>41</v>
      </c>
    </row>
    <row r="56" spans="1:31" x14ac:dyDescent="0.15">
      <c r="C56" s="20" t="s">
        <v>39</v>
      </c>
      <c r="D56" s="10" t="s">
        <v>42</v>
      </c>
    </row>
    <row r="57" spans="1:31" x14ac:dyDescent="0.15">
      <c r="C57" s="20" t="s">
        <v>40</v>
      </c>
      <c r="D57" s="10" t="s">
        <v>43</v>
      </c>
    </row>
    <row r="58" spans="1:31" ht="17.25" x14ac:dyDescent="0.15">
      <c r="C58" s="20" t="s">
        <v>53</v>
      </c>
      <c r="D58" s="87" t="s">
        <v>54</v>
      </c>
    </row>
    <row r="59" spans="1:31" ht="14.25" thickBot="1" x14ac:dyDescent="0.2"/>
    <row r="60" spans="1:31" s="1" customFormat="1" ht="14.25" customHeight="1" x14ac:dyDescent="0.15">
      <c r="B60" s="98"/>
      <c r="C60" s="99"/>
      <c r="D60" s="100"/>
      <c r="E60" s="104" t="s">
        <v>131</v>
      </c>
      <c r="F60" s="104"/>
      <c r="G60" s="104"/>
      <c r="H60" s="104"/>
      <c r="I60" s="104"/>
      <c r="J60" s="104"/>
      <c r="K60" s="104"/>
      <c r="L60" s="104"/>
      <c r="M60" s="104"/>
      <c r="N60" s="104" t="s">
        <v>138</v>
      </c>
      <c r="O60" s="104"/>
      <c r="P60" s="104"/>
      <c r="Q60" s="104"/>
      <c r="R60" s="104"/>
      <c r="S60" s="104"/>
      <c r="T60" s="104"/>
      <c r="U60" s="104"/>
      <c r="V60" s="104"/>
      <c r="W60" s="104"/>
      <c r="X60" s="104"/>
      <c r="Y60" s="104"/>
      <c r="Z60" s="104"/>
      <c r="AA60" s="104"/>
      <c r="AB60" s="104"/>
      <c r="AC60" s="104"/>
      <c r="AD60" s="104"/>
      <c r="AE60" s="104"/>
    </row>
    <row r="61" spans="1:31" s="1" customFormat="1" ht="15" thickBot="1" x14ac:dyDescent="0.2">
      <c r="B61" s="101"/>
      <c r="C61" s="102"/>
      <c r="D61" s="103"/>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row>
  </sheetData>
  <sheetProtection formatCells="0" formatColumns="0" formatRows="0" insertColumns="0" insertRows="0" deleteColumns="0" deleteRows="0" selectLockedCells="1" sort="0" autoFilter="0" pivotTables="0"/>
  <mergeCells count="181">
    <mergeCell ref="N60:AE61"/>
    <mergeCell ref="F38:I46"/>
    <mergeCell ref="AB38:AC46"/>
    <mergeCell ref="J43:K44"/>
    <mergeCell ref="R43:S44"/>
    <mergeCell ref="J8:K8"/>
    <mergeCell ref="J9:K9"/>
    <mergeCell ref="J10:K10"/>
    <mergeCell ref="R8:S8"/>
    <mergeCell ref="R9:S9"/>
    <mergeCell ref="R10:S10"/>
    <mergeCell ref="Z8:AA8"/>
    <mergeCell ref="Z9:AA9"/>
    <mergeCell ref="Z10:AA10"/>
    <mergeCell ref="J18:K18"/>
    <mergeCell ref="R18:S18"/>
    <mergeCell ref="Z18:AA18"/>
    <mergeCell ref="J19:K19"/>
    <mergeCell ref="R19:S19"/>
    <mergeCell ref="Z19:AA19"/>
    <mergeCell ref="J20:K20"/>
    <mergeCell ref="R20:S20"/>
    <mergeCell ref="Z20:AA20"/>
    <mergeCell ref="Z43:AA44"/>
    <mergeCell ref="AB47:AC47"/>
    <mergeCell ref="A48:E52"/>
    <mergeCell ref="F48:K52"/>
    <mergeCell ref="L48:M52"/>
    <mergeCell ref="N48:S52"/>
    <mergeCell ref="T48:U52"/>
    <mergeCell ref="V48:AA52"/>
    <mergeCell ref="AB48:AC52"/>
    <mergeCell ref="B47:E47"/>
    <mergeCell ref="F47:K47"/>
    <mergeCell ref="L47:M47"/>
    <mergeCell ref="N47:S47"/>
    <mergeCell ref="T47:U47"/>
    <mergeCell ref="V47:AA47"/>
    <mergeCell ref="A8:A47"/>
    <mergeCell ref="B8:B16"/>
    <mergeCell ref="C8:E16"/>
    <mergeCell ref="F8:I16"/>
    <mergeCell ref="Z35:Z36"/>
    <mergeCell ref="AA35:AA36"/>
    <mergeCell ref="Z45:Z46"/>
    <mergeCell ref="AA45:AA46"/>
    <mergeCell ref="B38:B46"/>
    <mergeCell ref="C38:E46"/>
    <mergeCell ref="N38:Q46"/>
    <mergeCell ref="T38:U46"/>
    <mergeCell ref="V38:Y46"/>
    <mergeCell ref="J38:K38"/>
    <mergeCell ref="R38:S38"/>
    <mergeCell ref="Z38:AA38"/>
    <mergeCell ref="J39:K39"/>
    <mergeCell ref="R39:S39"/>
    <mergeCell ref="Z39:AA39"/>
    <mergeCell ref="J40:K40"/>
    <mergeCell ref="R40:S40"/>
    <mergeCell ref="Z40:AA40"/>
    <mergeCell ref="J41:J42"/>
    <mergeCell ref="K41:K42"/>
    <mergeCell ref="J45:J46"/>
    <mergeCell ref="K45:K46"/>
    <mergeCell ref="R41:R42"/>
    <mergeCell ref="S41:S42"/>
    <mergeCell ref="R45:R46"/>
    <mergeCell ref="S45:S46"/>
    <mergeCell ref="Z41:Z42"/>
    <mergeCell ref="AA41:AA42"/>
    <mergeCell ref="L38:M46"/>
    <mergeCell ref="AB37:AC37"/>
    <mergeCell ref="B28:B36"/>
    <mergeCell ref="C28:E36"/>
    <mergeCell ref="F28:I36"/>
    <mergeCell ref="L28:M36"/>
    <mergeCell ref="N28:Q36"/>
    <mergeCell ref="J28:K28"/>
    <mergeCell ref="R35:R36"/>
    <mergeCell ref="S35:S36"/>
    <mergeCell ref="K35:K36"/>
    <mergeCell ref="R31:R32"/>
    <mergeCell ref="S31:S32"/>
    <mergeCell ref="B37:E37"/>
    <mergeCell ref="F37:K37"/>
    <mergeCell ref="L37:M37"/>
    <mergeCell ref="N37:S37"/>
    <mergeCell ref="T37:U37"/>
    <mergeCell ref="V37:AA37"/>
    <mergeCell ref="Z31:Z32"/>
    <mergeCell ref="AA31:AA32"/>
    <mergeCell ref="J30:K30"/>
    <mergeCell ref="R30:S30"/>
    <mergeCell ref="Z30:AA30"/>
    <mergeCell ref="J31:J32"/>
    <mergeCell ref="K31:K32"/>
    <mergeCell ref="J35:J36"/>
    <mergeCell ref="AB28:AC36"/>
    <mergeCell ref="J33:K34"/>
    <mergeCell ref="R33:S34"/>
    <mergeCell ref="Z33:AA34"/>
    <mergeCell ref="B27:E27"/>
    <mergeCell ref="F27:K27"/>
    <mergeCell ref="L27:M27"/>
    <mergeCell ref="N27:S27"/>
    <mergeCell ref="T27:U27"/>
    <mergeCell ref="V27:AA27"/>
    <mergeCell ref="R28:S28"/>
    <mergeCell ref="Z28:AA28"/>
    <mergeCell ref="J29:K29"/>
    <mergeCell ref="R29:S29"/>
    <mergeCell ref="Z29:AA29"/>
    <mergeCell ref="R25:R26"/>
    <mergeCell ref="S25:S26"/>
    <mergeCell ref="AA21:AA22"/>
    <mergeCell ref="AB8:AC16"/>
    <mergeCell ref="AB18:AC26"/>
    <mergeCell ref="S11:S12"/>
    <mergeCell ref="Z11:Z12"/>
    <mergeCell ref="AA11:AA12"/>
    <mergeCell ref="T28:U36"/>
    <mergeCell ref="V28:Y36"/>
    <mergeCell ref="R11:R12"/>
    <mergeCell ref="J21:J22"/>
    <mergeCell ref="K21:K22"/>
    <mergeCell ref="R21:R22"/>
    <mergeCell ref="S21:S22"/>
    <mergeCell ref="Z21:Z22"/>
    <mergeCell ref="AB27:AC27"/>
    <mergeCell ref="B17:E17"/>
    <mergeCell ref="F17:K17"/>
    <mergeCell ref="L17:M17"/>
    <mergeCell ref="N17:S17"/>
    <mergeCell ref="T17:U17"/>
    <mergeCell ref="V17:AA17"/>
    <mergeCell ref="AB17:AC17"/>
    <mergeCell ref="B18:B26"/>
    <mergeCell ref="C18:E26"/>
    <mergeCell ref="F18:I26"/>
    <mergeCell ref="L18:M26"/>
    <mergeCell ref="N18:Q26"/>
    <mergeCell ref="T18:U26"/>
    <mergeCell ref="V18:Y26"/>
    <mergeCell ref="Z25:Z26"/>
    <mergeCell ref="AA25:AA26"/>
    <mergeCell ref="J25:J26"/>
    <mergeCell ref="K25:K26"/>
    <mergeCell ref="L8:M16"/>
    <mergeCell ref="J13:K14"/>
    <mergeCell ref="R13:S14"/>
    <mergeCell ref="Z13:AA14"/>
    <mergeCell ref="J15:J16"/>
    <mergeCell ref="K15:K16"/>
    <mergeCell ref="R15:R16"/>
    <mergeCell ref="S15:S16"/>
    <mergeCell ref="Z15:Z16"/>
    <mergeCell ref="AA15:AA16"/>
    <mergeCell ref="B60:D61"/>
    <mergeCell ref="E60:M61"/>
    <mergeCell ref="A1:AC2"/>
    <mergeCell ref="A3:E7"/>
    <mergeCell ref="F3:M3"/>
    <mergeCell ref="N3:U3"/>
    <mergeCell ref="V3:AC3"/>
    <mergeCell ref="F4:I7"/>
    <mergeCell ref="J4:K7"/>
    <mergeCell ref="L4:M7"/>
    <mergeCell ref="N4:Q7"/>
    <mergeCell ref="R4:S7"/>
    <mergeCell ref="T4:U7"/>
    <mergeCell ref="V4:Y7"/>
    <mergeCell ref="Z4:AA7"/>
    <mergeCell ref="AB4:AC7"/>
    <mergeCell ref="N8:Q16"/>
    <mergeCell ref="T8:U16"/>
    <mergeCell ref="V8:Y16"/>
    <mergeCell ref="J23:K24"/>
    <mergeCell ref="R23:S24"/>
    <mergeCell ref="Z23:AA24"/>
    <mergeCell ref="K11:K12"/>
    <mergeCell ref="J11:J12"/>
  </mergeCells>
  <phoneticPr fontId="1"/>
  <printOptions horizontalCentered="1"/>
  <pageMargins left="0.51181102362204722" right="0.31496062992125984" top="0.74803149606299213" bottom="0.15748031496062992" header="0.31496062992125984" footer="0.31496062992125984"/>
  <pageSetup paperSize="9" scale="74"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J153"/>
  <sheetViews>
    <sheetView tabSelected="1" view="pageBreakPreview" topLeftCell="A134" zoomScale="85" zoomScaleNormal="70" zoomScaleSheetLayoutView="85" zoomScalePageLayoutView="70" workbookViewId="0">
      <selection activeCell="B145" sqref="B145"/>
    </sheetView>
  </sheetViews>
  <sheetFormatPr defaultRowHeight="13.5" x14ac:dyDescent="0.15"/>
  <cols>
    <col min="1" max="1" width="5.375" style="10" customWidth="1"/>
    <col min="2" max="2" width="3.25" style="10" customWidth="1"/>
    <col min="3" max="4" width="4.125" style="10" customWidth="1"/>
    <col min="5" max="6" width="8.625" style="11" customWidth="1"/>
    <col min="7" max="7" width="4" style="11" customWidth="1"/>
    <col min="8" max="10" width="5.125" style="10" customWidth="1"/>
    <col min="11" max="11" width="8.625" style="10" customWidth="1"/>
    <col min="12" max="12" width="4.375" style="10" customWidth="1"/>
    <col min="13" max="13" width="4.625" style="10" customWidth="1"/>
    <col min="14" max="14" width="10.625" style="10" customWidth="1"/>
    <col min="15" max="15" width="4" style="11" customWidth="1"/>
    <col min="16" max="18" width="5.125" style="10" customWidth="1"/>
    <col min="19" max="19" width="8.625" style="10" customWidth="1"/>
    <col min="20" max="20" width="4.375" style="10" customWidth="1"/>
    <col min="21" max="22" width="4.625" style="10" customWidth="1"/>
    <col min="23" max="23" width="4" style="11" customWidth="1"/>
    <col min="24" max="26" width="5.125" style="10" customWidth="1"/>
    <col min="27" max="27" width="8.625" style="10" customWidth="1"/>
    <col min="28" max="28" width="4.375" style="10" customWidth="1"/>
    <col min="29" max="30" width="4.625" style="10" customWidth="1"/>
    <col min="31" max="31" width="3.625" style="10" customWidth="1"/>
    <col min="32" max="32" width="4.125" style="10" customWidth="1"/>
    <col min="33" max="33" width="4.625" style="10" customWidth="1"/>
    <col min="34" max="35" width="18.375" style="10" customWidth="1"/>
    <col min="36" max="36" width="16.875" style="10" customWidth="1"/>
    <col min="37" max="51" width="4.625" style="10" customWidth="1"/>
    <col min="52" max="16384" width="9" style="10"/>
  </cols>
  <sheetData>
    <row r="1" spans="1:36" ht="13.5" customHeight="1" x14ac:dyDescent="0.15">
      <c r="A1" s="45" t="s">
        <v>139</v>
      </c>
      <c r="AB1" s="89" t="s">
        <v>140</v>
      </c>
      <c r="AC1" s="90"/>
      <c r="AD1" s="89"/>
      <c r="AE1" s="88"/>
      <c r="AF1" s="88"/>
      <c r="AH1" s="557" t="s">
        <v>117</v>
      </c>
      <c r="AI1" s="557" t="s">
        <v>130</v>
      </c>
    </row>
    <row r="2" spans="1:36" ht="13.5" customHeight="1" x14ac:dyDescent="0.15">
      <c r="A2" s="507" t="s">
        <v>81</v>
      </c>
      <c r="B2" s="508"/>
      <c r="C2" s="508"/>
      <c r="D2" s="508"/>
      <c r="E2" s="507" t="s">
        <v>56</v>
      </c>
      <c r="F2" s="513"/>
      <c r="G2" s="508" t="s">
        <v>55</v>
      </c>
      <c r="H2" s="508"/>
      <c r="I2" s="508"/>
      <c r="J2" s="508"/>
      <c r="K2" s="508"/>
      <c r="L2" s="508"/>
      <c r="M2" s="508"/>
      <c r="N2" s="508"/>
      <c r="O2" s="508"/>
      <c r="P2" s="508"/>
      <c r="Q2" s="508"/>
      <c r="R2" s="508"/>
      <c r="S2" s="508"/>
      <c r="T2" s="508"/>
      <c r="U2" s="508"/>
      <c r="V2" s="508"/>
      <c r="W2" s="508"/>
      <c r="X2" s="508"/>
      <c r="Y2" s="508"/>
      <c r="Z2" s="508"/>
      <c r="AA2" s="508"/>
      <c r="AB2" s="508"/>
      <c r="AC2" s="508"/>
      <c r="AD2" s="508"/>
      <c r="AE2" s="521" t="s">
        <v>3</v>
      </c>
      <c r="AF2" s="522"/>
      <c r="AH2" s="557"/>
      <c r="AI2" s="557"/>
    </row>
    <row r="3" spans="1:36" ht="18.75" customHeight="1" x14ac:dyDescent="0.15">
      <c r="A3" s="509"/>
      <c r="B3" s="510"/>
      <c r="C3" s="510"/>
      <c r="D3" s="510"/>
      <c r="E3" s="514"/>
      <c r="F3" s="515"/>
      <c r="G3" s="518" t="s">
        <v>79</v>
      </c>
      <c r="H3" s="519"/>
      <c r="I3" s="519"/>
      <c r="J3" s="519"/>
      <c r="K3" s="519"/>
      <c r="L3" s="519"/>
      <c r="M3" s="519"/>
      <c r="N3" s="520"/>
      <c r="O3" s="519" t="s">
        <v>78</v>
      </c>
      <c r="P3" s="519"/>
      <c r="Q3" s="519"/>
      <c r="R3" s="519"/>
      <c r="S3" s="519"/>
      <c r="T3" s="519"/>
      <c r="U3" s="519"/>
      <c r="V3" s="519"/>
      <c r="W3" s="518" t="s">
        <v>80</v>
      </c>
      <c r="X3" s="519"/>
      <c r="Y3" s="519"/>
      <c r="Z3" s="519"/>
      <c r="AA3" s="519"/>
      <c r="AB3" s="519"/>
      <c r="AC3" s="519"/>
      <c r="AD3" s="519"/>
      <c r="AE3" s="509"/>
      <c r="AF3" s="523"/>
      <c r="AH3" s="557"/>
      <c r="AI3" s="557"/>
    </row>
    <row r="4" spans="1:36" ht="13.5" customHeight="1" x14ac:dyDescent="0.15">
      <c r="A4" s="509"/>
      <c r="B4" s="510"/>
      <c r="C4" s="510"/>
      <c r="D4" s="510"/>
      <c r="E4" s="514"/>
      <c r="F4" s="515"/>
      <c r="G4" s="514" t="s">
        <v>83</v>
      </c>
      <c r="H4" s="521" t="s">
        <v>44</v>
      </c>
      <c r="I4" s="508"/>
      <c r="J4" s="522"/>
      <c r="K4" s="507" t="s">
        <v>82</v>
      </c>
      <c r="L4" s="513"/>
      <c r="M4" s="525" t="s">
        <v>100</v>
      </c>
      <c r="N4" s="526"/>
      <c r="O4" s="514" t="s">
        <v>83</v>
      </c>
      <c r="P4" s="521" t="s">
        <v>44</v>
      </c>
      <c r="Q4" s="508"/>
      <c r="R4" s="522"/>
      <c r="S4" s="507" t="s">
        <v>82</v>
      </c>
      <c r="T4" s="513"/>
      <c r="U4" s="525" t="s">
        <v>100</v>
      </c>
      <c r="V4" s="526"/>
      <c r="W4" s="514" t="s">
        <v>83</v>
      </c>
      <c r="X4" s="521" t="s">
        <v>44</v>
      </c>
      <c r="Y4" s="508"/>
      <c r="Z4" s="522"/>
      <c r="AA4" s="507" t="s">
        <v>82</v>
      </c>
      <c r="AB4" s="513"/>
      <c r="AC4" s="525" t="s">
        <v>100</v>
      </c>
      <c r="AD4" s="526"/>
      <c r="AE4" s="509"/>
      <c r="AF4" s="523"/>
      <c r="AH4" s="557"/>
      <c r="AI4" s="557"/>
    </row>
    <row r="5" spans="1:36" ht="9" customHeight="1" x14ac:dyDescent="0.15">
      <c r="A5" s="509"/>
      <c r="B5" s="510"/>
      <c r="C5" s="510"/>
      <c r="D5" s="510"/>
      <c r="E5" s="514"/>
      <c r="F5" s="515"/>
      <c r="G5" s="509"/>
      <c r="H5" s="509"/>
      <c r="I5" s="510"/>
      <c r="J5" s="523"/>
      <c r="K5" s="514"/>
      <c r="L5" s="515"/>
      <c r="M5" s="527"/>
      <c r="N5" s="528"/>
      <c r="O5" s="509"/>
      <c r="P5" s="509"/>
      <c r="Q5" s="510"/>
      <c r="R5" s="523"/>
      <c r="S5" s="514"/>
      <c r="T5" s="515"/>
      <c r="U5" s="527"/>
      <c r="V5" s="528"/>
      <c r="W5" s="509"/>
      <c r="X5" s="509"/>
      <c r="Y5" s="510"/>
      <c r="Z5" s="523"/>
      <c r="AA5" s="514"/>
      <c r="AB5" s="515"/>
      <c r="AC5" s="527"/>
      <c r="AD5" s="528"/>
      <c r="AE5" s="509"/>
      <c r="AF5" s="523"/>
      <c r="AH5" s="557"/>
      <c r="AI5" s="557"/>
    </row>
    <row r="6" spans="1:36" ht="14.25" customHeight="1" thickBot="1" x14ac:dyDescent="0.2">
      <c r="A6" s="511"/>
      <c r="B6" s="512"/>
      <c r="C6" s="512"/>
      <c r="D6" s="512"/>
      <c r="E6" s="516"/>
      <c r="F6" s="517"/>
      <c r="G6" s="511"/>
      <c r="H6" s="511"/>
      <c r="I6" s="512"/>
      <c r="J6" s="524"/>
      <c r="K6" s="516"/>
      <c r="L6" s="517"/>
      <c r="M6" s="529"/>
      <c r="N6" s="530"/>
      <c r="O6" s="511"/>
      <c r="P6" s="511"/>
      <c r="Q6" s="512"/>
      <c r="R6" s="524"/>
      <c r="S6" s="516"/>
      <c r="T6" s="517"/>
      <c r="U6" s="529"/>
      <c r="V6" s="530"/>
      <c r="W6" s="511"/>
      <c r="X6" s="511"/>
      <c r="Y6" s="512"/>
      <c r="Z6" s="524"/>
      <c r="AA6" s="516"/>
      <c r="AB6" s="517"/>
      <c r="AC6" s="529"/>
      <c r="AD6" s="530"/>
      <c r="AE6" s="511"/>
      <c r="AF6" s="524"/>
      <c r="AH6" s="558"/>
      <c r="AI6" s="558"/>
    </row>
    <row r="7" spans="1:36" ht="23.1" customHeight="1" thickTop="1" x14ac:dyDescent="0.15">
      <c r="A7" s="388">
        <v>1</v>
      </c>
      <c r="B7" s="389" t="s">
        <v>173</v>
      </c>
      <c r="C7" s="390"/>
      <c r="D7" s="370"/>
      <c r="E7" s="369" t="s">
        <v>174</v>
      </c>
      <c r="F7" s="370"/>
      <c r="G7" s="383" t="s">
        <v>215</v>
      </c>
      <c r="H7" s="328" t="s">
        <v>164</v>
      </c>
      <c r="I7" s="225"/>
      <c r="J7" s="329"/>
      <c r="K7" s="91">
        <v>31</v>
      </c>
      <c r="L7" s="38" t="s">
        <v>0</v>
      </c>
      <c r="M7" s="396">
        <f>IF(AI7=0,"-",ROUND(AI7,2))</f>
        <v>1.1100000000000001</v>
      </c>
      <c r="N7" s="397"/>
      <c r="O7" s="364" t="str">
        <f>G7</f>
        <v>a</v>
      </c>
      <c r="P7" s="313" t="str">
        <f>H7</f>
        <v>プラウ耕</v>
      </c>
      <c r="Q7" s="275"/>
      <c r="R7" s="314"/>
      <c r="S7" s="32">
        <f>K7+1</f>
        <v>32</v>
      </c>
      <c r="T7" s="38" t="str">
        <f>L7</f>
        <v>年</v>
      </c>
      <c r="U7" s="461">
        <f>M7</f>
        <v>1.1100000000000001</v>
      </c>
      <c r="V7" s="461"/>
      <c r="W7" s="364" t="str">
        <f>O7</f>
        <v>a</v>
      </c>
      <c r="X7" s="554" t="str">
        <f>P7</f>
        <v>プラウ耕</v>
      </c>
      <c r="Y7" s="555"/>
      <c r="Z7" s="556"/>
      <c r="AA7" s="34">
        <f>S7+1</f>
        <v>33</v>
      </c>
      <c r="AB7" s="38" t="str">
        <f>T7</f>
        <v>年</v>
      </c>
      <c r="AC7" s="461">
        <f>U7</f>
        <v>1.1100000000000001</v>
      </c>
      <c r="AD7" s="361"/>
      <c r="AE7" s="328"/>
      <c r="AF7" s="329"/>
      <c r="AH7" s="366">
        <v>11125.6</v>
      </c>
      <c r="AI7" s="542">
        <f>AH7/10000</f>
        <v>1.11256</v>
      </c>
      <c r="AJ7" s="541"/>
    </row>
    <row r="8" spans="1:36" ht="23.1" customHeight="1" x14ac:dyDescent="0.15">
      <c r="A8" s="383"/>
      <c r="B8" s="369"/>
      <c r="C8" s="390"/>
      <c r="D8" s="370"/>
      <c r="E8" s="369"/>
      <c r="F8" s="370"/>
      <c r="G8" s="372"/>
      <c r="H8" s="283"/>
      <c r="I8" s="284"/>
      <c r="J8" s="285"/>
      <c r="K8" s="93" t="s">
        <v>216</v>
      </c>
      <c r="L8" s="36" t="s">
        <v>1</v>
      </c>
      <c r="M8" s="396"/>
      <c r="N8" s="397"/>
      <c r="O8" s="365"/>
      <c r="P8" s="241"/>
      <c r="Q8" s="242"/>
      <c r="R8" s="244"/>
      <c r="S8" s="33" t="str">
        <f>K8</f>
        <v>8～9</v>
      </c>
      <c r="T8" s="36" t="str">
        <f>L8</f>
        <v>月</v>
      </c>
      <c r="U8" s="461"/>
      <c r="V8" s="461"/>
      <c r="W8" s="365"/>
      <c r="X8" s="241"/>
      <c r="Y8" s="242"/>
      <c r="Z8" s="244"/>
      <c r="AA8" s="33" t="str">
        <f>S8</f>
        <v>8～9</v>
      </c>
      <c r="AB8" s="36" t="str">
        <f>T8</f>
        <v>月</v>
      </c>
      <c r="AC8" s="461"/>
      <c r="AD8" s="361"/>
      <c r="AE8" s="328"/>
      <c r="AF8" s="329"/>
      <c r="AH8" s="367"/>
      <c r="AI8" s="543"/>
      <c r="AJ8" s="541"/>
    </row>
    <row r="9" spans="1:36" ht="23.1" customHeight="1" x14ac:dyDescent="0.15">
      <c r="A9" s="383"/>
      <c r="B9" s="369"/>
      <c r="C9" s="390"/>
      <c r="D9" s="370"/>
      <c r="E9" s="369" t="s">
        <v>175</v>
      </c>
      <c r="F9" s="370"/>
      <c r="G9" s="371" t="s">
        <v>221</v>
      </c>
      <c r="H9" s="281" t="s">
        <v>165</v>
      </c>
      <c r="I9" s="224"/>
      <c r="J9" s="282"/>
      <c r="K9" s="91">
        <v>31</v>
      </c>
      <c r="L9" s="35" t="s">
        <v>0</v>
      </c>
      <c r="M9" s="396"/>
      <c r="N9" s="397"/>
      <c r="O9" s="364" t="str">
        <f>G9</f>
        <v>ｂ</v>
      </c>
      <c r="P9" s="313" t="str">
        <f>H9</f>
        <v>種子消毒</v>
      </c>
      <c r="Q9" s="275"/>
      <c r="R9" s="314"/>
      <c r="S9" s="32">
        <f>K9+1</f>
        <v>32</v>
      </c>
      <c r="T9" s="38" t="str">
        <f>L9</f>
        <v>年</v>
      </c>
      <c r="U9" s="461"/>
      <c r="V9" s="461"/>
      <c r="W9" s="373"/>
      <c r="X9" s="374"/>
      <c r="Y9" s="374"/>
      <c r="Z9" s="374"/>
      <c r="AA9" s="374"/>
      <c r="AB9" s="375"/>
      <c r="AC9" s="461"/>
      <c r="AD9" s="361"/>
      <c r="AE9" s="328"/>
      <c r="AF9" s="329"/>
      <c r="AH9" s="367"/>
      <c r="AI9" s="543"/>
      <c r="AJ9" s="541"/>
    </row>
    <row r="10" spans="1:36" ht="23.1" customHeight="1" x14ac:dyDescent="0.15">
      <c r="A10" s="383"/>
      <c r="B10" s="369"/>
      <c r="C10" s="390"/>
      <c r="D10" s="370"/>
      <c r="E10" s="369"/>
      <c r="F10" s="370"/>
      <c r="G10" s="372"/>
      <c r="H10" s="283"/>
      <c r="I10" s="284"/>
      <c r="J10" s="285"/>
      <c r="K10" s="93" t="s">
        <v>218</v>
      </c>
      <c r="L10" s="36" t="s">
        <v>1</v>
      </c>
      <c r="M10" s="396"/>
      <c r="N10" s="397"/>
      <c r="O10" s="365"/>
      <c r="P10" s="241"/>
      <c r="Q10" s="242"/>
      <c r="R10" s="244"/>
      <c r="S10" s="33" t="str">
        <f>K10</f>
        <v>9～10</v>
      </c>
      <c r="T10" s="36" t="str">
        <f>L10</f>
        <v>月</v>
      </c>
      <c r="U10" s="461"/>
      <c r="V10" s="461"/>
      <c r="W10" s="376"/>
      <c r="X10" s="377"/>
      <c r="Y10" s="377"/>
      <c r="Z10" s="377"/>
      <c r="AA10" s="377"/>
      <c r="AB10" s="378"/>
      <c r="AC10" s="461"/>
      <c r="AD10" s="361"/>
      <c r="AE10" s="328"/>
      <c r="AF10" s="329"/>
      <c r="AH10" s="367"/>
      <c r="AI10" s="543"/>
      <c r="AJ10" s="541"/>
    </row>
    <row r="11" spans="1:36" ht="23.1" customHeight="1" x14ac:dyDescent="0.15">
      <c r="A11" s="383"/>
      <c r="B11" s="369"/>
      <c r="C11" s="390"/>
      <c r="D11" s="370"/>
      <c r="E11" s="379" t="s">
        <v>176</v>
      </c>
      <c r="F11" s="380"/>
      <c r="G11" s="383" t="s">
        <v>222</v>
      </c>
      <c r="H11" s="328" t="s">
        <v>220</v>
      </c>
      <c r="I11" s="225"/>
      <c r="J11" s="329"/>
      <c r="K11" s="91">
        <v>30</v>
      </c>
      <c r="L11" s="38" t="s">
        <v>0</v>
      </c>
      <c r="M11" s="396"/>
      <c r="N11" s="397"/>
      <c r="O11" s="373"/>
      <c r="P11" s="374"/>
      <c r="Q11" s="374"/>
      <c r="R11" s="374"/>
      <c r="S11" s="374"/>
      <c r="T11" s="375"/>
      <c r="U11" s="461"/>
      <c r="V11" s="461"/>
      <c r="W11" s="373"/>
      <c r="X11" s="374"/>
      <c r="Y11" s="374"/>
      <c r="Z11" s="374"/>
      <c r="AA11" s="374"/>
      <c r="AB11" s="375"/>
      <c r="AC11" s="461"/>
      <c r="AD11" s="361"/>
      <c r="AE11" s="328"/>
      <c r="AF11" s="329"/>
      <c r="AH11" s="367"/>
      <c r="AI11" s="543"/>
      <c r="AJ11" s="541"/>
    </row>
    <row r="12" spans="1:36" ht="23.1" customHeight="1" thickBot="1" x14ac:dyDescent="0.2">
      <c r="A12" s="372"/>
      <c r="B12" s="391"/>
      <c r="C12" s="392"/>
      <c r="D12" s="393"/>
      <c r="E12" s="381"/>
      <c r="F12" s="382"/>
      <c r="G12" s="372"/>
      <c r="H12" s="283"/>
      <c r="I12" s="284"/>
      <c r="J12" s="285"/>
      <c r="K12" s="93" t="s">
        <v>216</v>
      </c>
      <c r="L12" s="36" t="s">
        <v>1</v>
      </c>
      <c r="M12" s="398"/>
      <c r="N12" s="399"/>
      <c r="O12" s="376"/>
      <c r="P12" s="377"/>
      <c r="Q12" s="377"/>
      <c r="R12" s="377"/>
      <c r="S12" s="377"/>
      <c r="T12" s="378"/>
      <c r="U12" s="470"/>
      <c r="V12" s="470"/>
      <c r="W12" s="376"/>
      <c r="X12" s="377"/>
      <c r="Y12" s="377"/>
      <c r="Z12" s="377"/>
      <c r="AA12" s="377"/>
      <c r="AB12" s="378"/>
      <c r="AC12" s="470"/>
      <c r="AD12" s="363"/>
      <c r="AE12" s="283"/>
      <c r="AF12" s="285"/>
      <c r="AH12" s="368"/>
      <c r="AI12" s="544"/>
      <c r="AJ12" s="541"/>
    </row>
    <row r="13" spans="1:36" ht="23.1" customHeight="1" x14ac:dyDescent="0.15">
      <c r="A13" s="388">
        <v>2</v>
      </c>
      <c r="B13" s="394" t="str">
        <f>B7</f>
        <v>農畜　太郎</v>
      </c>
      <c r="C13" s="432"/>
      <c r="D13" s="395"/>
      <c r="E13" s="369" t="s">
        <v>174</v>
      </c>
      <c r="F13" s="370"/>
      <c r="G13" s="371" t="s">
        <v>215</v>
      </c>
      <c r="H13" s="281" t="s">
        <v>164</v>
      </c>
      <c r="I13" s="224"/>
      <c r="J13" s="282"/>
      <c r="K13" s="91">
        <v>31</v>
      </c>
      <c r="L13" s="35" t="s">
        <v>0</v>
      </c>
      <c r="M13" s="396">
        <f>IF(AI13=0,"-",ROUND(AI13,2))</f>
        <v>1.01</v>
      </c>
      <c r="N13" s="397"/>
      <c r="O13" s="364" t="str">
        <f t="shared" ref="O13" si="0">G13</f>
        <v>a</v>
      </c>
      <c r="P13" s="313" t="str">
        <f t="shared" ref="P13" si="1">H13</f>
        <v>プラウ耕</v>
      </c>
      <c r="Q13" s="275"/>
      <c r="R13" s="314"/>
      <c r="S13" s="32">
        <f t="shared" ref="S13" si="2">K13+1</f>
        <v>32</v>
      </c>
      <c r="T13" s="38" t="str">
        <f>L13</f>
        <v>年</v>
      </c>
      <c r="U13" s="469">
        <f t="shared" ref="U13" si="3">M13</f>
        <v>1.01</v>
      </c>
      <c r="V13" s="469"/>
      <c r="W13" s="364" t="str">
        <f>O13</f>
        <v>a</v>
      </c>
      <c r="X13" s="239" t="str">
        <f>P13</f>
        <v>プラウ耕</v>
      </c>
      <c r="Y13" s="240"/>
      <c r="Z13" s="243"/>
      <c r="AA13" s="34">
        <f>S13+1</f>
        <v>33</v>
      </c>
      <c r="AB13" s="38" t="str">
        <f>T13</f>
        <v>年</v>
      </c>
      <c r="AC13" s="469">
        <f t="shared" ref="AC13" si="4">U13</f>
        <v>1.01</v>
      </c>
      <c r="AD13" s="471"/>
      <c r="AE13" s="281"/>
      <c r="AF13" s="282"/>
      <c r="AH13" s="366">
        <v>10059.200000000001</v>
      </c>
      <c r="AI13" s="542">
        <f t="shared" ref="AI13" si="5">AH13/10000</f>
        <v>1.0059200000000001</v>
      </c>
      <c r="AJ13" s="541"/>
    </row>
    <row r="14" spans="1:36" ht="23.1" customHeight="1" x14ac:dyDescent="0.15">
      <c r="A14" s="383"/>
      <c r="B14" s="369"/>
      <c r="C14" s="390"/>
      <c r="D14" s="370"/>
      <c r="E14" s="369"/>
      <c r="F14" s="370"/>
      <c r="G14" s="372"/>
      <c r="H14" s="283"/>
      <c r="I14" s="284"/>
      <c r="J14" s="285"/>
      <c r="K14" s="93" t="s">
        <v>216</v>
      </c>
      <c r="L14" s="36" t="s">
        <v>1</v>
      </c>
      <c r="M14" s="396"/>
      <c r="N14" s="397"/>
      <c r="O14" s="365"/>
      <c r="P14" s="241"/>
      <c r="Q14" s="242"/>
      <c r="R14" s="244"/>
      <c r="S14" s="33" t="str">
        <f t="shared" ref="S14" si="6">K14</f>
        <v>8～9</v>
      </c>
      <c r="T14" s="36" t="str">
        <f>L14</f>
        <v>月</v>
      </c>
      <c r="U14" s="461"/>
      <c r="V14" s="461"/>
      <c r="W14" s="365"/>
      <c r="X14" s="241"/>
      <c r="Y14" s="242"/>
      <c r="Z14" s="244"/>
      <c r="AA14" s="33" t="str">
        <f>S14</f>
        <v>8～9</v>
      </c>
      <c r="AB14" s="36" t="str">
        <f>T14</f>
        <v>月</v>
      </c>
      <c r="AC14" s="461"/>
      <c r="AD14" s="361"/>
      <c r="AE14" s="328"/>
      <c r="AF14" s="329"/>
      <c r="AH14" s="367"/>
      <c r="AI14" s="543"/>
      <c r="AJ14" s="541"/>
    </row>
    <row r="15" spans="1:36" ht="23.1" customHeight="1" x14ac:dyDescent="0.15">
      <c r="A15" s="383"/>
      <c r="B15" s="369"/>
      <c r="C15" s="390"/>
      <c r="D15" s="370"/>
      <c r="E15" s="369" t="s">
        <v>175</v>
      </c>
      <c r="F15" s="370"/>
      <c r="G15" s="371" t="s">
        <v>221</v>
      </c>
      <c r="H15" s="281" t="s">
        <v>165</v>
      </c>
      <c r="I15" s="224"/>
      <c r="J15" s="282"/>
      <c r="K15" s="91">
        <v>31</v>
      </c>
      <c r="L15" s="35" t="s">
        <v>0</v>
      </c>
      <c r="M15" s="396"/>
      <c r="N15" s="397"/>
      <c r="O15" s="364" t="str">
        <f t="shared" ref="O15" si="7">G15</f>
        <v>ｂ</v>
      </c>
      <c r="P15" s="313" t="str">
        <f t="shared" ref="P15" si="8">H15</f>
        <v>種子消毒</v>
      </c>
      <c r="Q15" s="275"/>
      <c r="R15" s="314"/>
      <c r="S15" s="32">
        <f t="shared" ref="S15" si="9">K15+1</f>
        <v>32</v>
      </c>
      <c r="T15" s="38" t="str">
        <f>L15</f>
        <v>年</v>
      </c>
      <c r="U15" s="461"/>
      <c r="V15" s="461"/>
      <c r="W15" s="373"/>
      <c r="X15" s="374"/>
      <c r="Y15" s="374"/>
      <c r="Z15" s="374"/>
      <c r="AA15" s="374"/>
      <c r="AB15" s="375"/>
      <c r="AC15" s="461"/>
      <c r="AD15" s="361"/>
      <c r="AE15" s="328"/>
      <c r="AF15" s="329"/>
      <c r="AH15" s="367"/>
      <c r="AI15" s="543"/>
      <c r="AJ15" s="541"/>
    </row>
    <row r="16" spans="1:36" ht="23.1" customHeight="1" x14ac:dyDescent="0.15">
      <c r="A16" s="383"/>
      <c r="B16" s="369"/>
      <c r="C16" s="390"/>
      <c r="D16" s="370"/>
      <c r="E16" s="369"/>
      <c r="F16" s="370"/>
      <c r="G16" s="372"/>
      <c r="H16" s="283"/>
      <c r="I16" s="284"/>
      <c r="J16" s="285"/>
      <c r="K16" s="93" t="s">
        <v>218</v>
      </c>
      <c r="L16" s="36" t="s">
        <v>1</v>
      </c>
      <c r="M16" s="396"/>
      <c r="N16" s="397"/>
      <c r="O16" s="365"/>
      <c r="P16" s="241"/>
      <c r="Q16" s="242"/>
      <c r="R16" s="244"/>
      <c r="S16" s="33" t="str">
        <f t="shared" ref="S16" si="10">K16</f>
        <v>9～10</v>
      </c>
      <c r="T16" s="36" t="str">
        <f>L16</f>
        <v>月</v>
      </c>
      <c r="U16" s="461"/>
      <c r="V16" s="461"/>
      <c r="W16" s="376"/>
      <c r="X16" s="377"/>
      <c r="Y16" s="377"/>
      <c r="Z16" s="377"/>
      <c r="AA16" s="377"/>
      <c r="AB16" s="378"/>
      <c r="AC16" s="461"/>
      <c r="AD16" s="361"/>
      <c r="AE16" s="328"/>
      <c r="AF16" s="329"/>
      <c r="AH16" s="367"/>
      <c r="AI16" s="543"/>
      <c r="AJ16" s="541"/>
    </row>
    <row r="17" spans="1:36" ht="23.1" customHeight="1" x14ac:dyDescent="0.15">
      <c r="A17" s="383"/>
      <c r="B17" s="369"/>
      <c r="C17" s="390"/>
      <c r="D17" s="370"/>
      <c r="E17" s="379" t="s">
        <v>177</v>
      </c>
      <c r="F17" s="380"/>
      <c r="G17" s="383" t="s">
        <v>222</v>
      </c>
      <c r="H17" s="328" t="s">
        <v>220</v>
      </c>
      <c r="I17" s="225"/>
      <c r="J17" s="329"/>
      <c r="K17" s="91">
        <v>31</v>
      </c>
      <c r="L17" s="38" t="s">
        <v>0</v>
      </c>
      <c r="M17" s="396"/>
      <c r="N17" s="397"/>
      <c r="O17" s="373"/>
      <c r="P17" s="374"/>
      <c r="Q17" s="374"/>
      <c r="R17" s="374"/>
      <c r="S17" s="374"/>
      <c r="T17" s="375"/>
      <c r="U17" s="461"/>
      <c r="V17" s="461"/>
      <c r="W17" s="373"/>
      <c r="X17" s="374"/>
      <c r="Y17" s="374"/>
      <c r="Z17" s="374"/>
      <c r="AA17" s="374"/>
      <c r="AB17" s="375"/>
      <c r="AC17" s="461"/>
      <c r="AD17" s="361"/>
      <c r="AE17" s="328"/>
      <c r="AF17" s="329"/>
      <c r="AH17" s="367"/>
      <c r="AI17" s="543"/>
      <c r="AJ17" s="541"/>
    </row>
    <row r="18" spans="1:36" ht="23.1" customHeight="1" thickBot="1" x14ac:dyDescent="0.2">
      <c r="A18" s="372"/>
      <c r="B18" s="391"/>
      <c r="C18" s="392"/>
      <c r="D18" s="393"/>
      <c r="E18" s="381"/>
      <c r="F18" s="382"/>
      <c r="G18" s="372"/>
      <c r="H18" s="283"/>
      <c r="I18" s="284"/>
      <c r="J18" s="285"/>
      <c r="K18" s="93" t="s">
        <v>216</v>
      </c>
      <c r="L18" s="36" t="s">
        <v>1</v>
      </c>
      <c r="M18" s="398"/>
      <c r="N18" s="399"/>
      <c r="O18" s="376"/>
      <c r="P18" s="377"/>
      <c r="Q18" s="377"/>
      <c r="R18" s="377"/>
      <c r="S18" s="377"/>
      <c r="T18" s="378"/>
      <c r="U18" s="470"/>
      <c r="V18" s="470"/>
      <c r="W18" s="376"/>
      <c r="X18" s="377"/>
      <c r="Y18" s="377"/>
      <c r="Z18" s="377"/>
      <c r="AA18" s="377"/>
      <c r="AB18" s="378"/>
      <c r="AC18" s="470"/>
      <c r="AD18" s="363"/>
      <c r="AE18" s="283"/>
      <c r="AF18" s="285"/>
      <c r="AH18" s="368"/>
      <c r="AI18" s="544"/>
      <c r="AJ18" s="541"/>
    </row>
    <row r="19" spans="1:36" ht="23.1" customHeight="1" x14ac:dyDescent="0.15">
      <c r="A19" s="388">
        <v>3</v>
      </c>
      <c r="B19" s="394" t="str">
        <f>B13</f>
        <v>農畜　太郎</v>
      </c>
      <c r="C19" s="432"/>
      <c r="D19" s="395"/>
      <c r="E19" s="369" t="s">
        <v>174</v>
      </c>
      <c r="F19" s="370"/>
      <c r="G19" s="371" t="s">
        <v>215</v>
      </c>
      <c r="H19" s="281" t="s">
        <v>164</v>
      </c>
      <c r="I19" s="224"/>
      <c r="J19" s="282"/>
      <c r="K19" s="91">
        <v>31</v>
      </c>
      <c r="L19" s="35" t="s">
        <v>0</v>
      </c>
      <c r="M19" s="396">
        <f t="shared" ref="M19" si="11">IF(AI19=0,"-",ROUND(AI19,2))</f>
        <v>1.02</v>
      </c>
      <c r="N19" s="397"/>
      <c r="O19" s="364" t="str">
        <f t="shared" ref="O19" si="12">G19</f>
        <v>a</v>
      </c>
      <c r="P19" s="313" t="str">
        <f t="shared" ref="P19" si="13">H19</f>
        <v>プラウ耕</v>
      </c>
      <c r="Q19" s="275"/>
      <c r="R19" s="314"/>
      <c r="S19" s="32">
        <f t="shared" ref="S19" si="14">K19+1</f>
        <v>32</v>
      </c>
      <c r="T19" s="38" t="str">
        <f>L19</f>
        <v>年</v>
      </c>
      <c r="U19" s="469">
        <f t="shared" ref="U19" si="15">M19</f>
        <v>1.02</v>
      </c>
      <c r="V19" s="469"/>
      <c r="W19" s="364" t="str">
        <f>O19</f>
        <v>a</v>
      </c>
      <c r="X19" s="239" t="str">
        <f>P19</f>
        <v>プラウ耕</v>
      </c>
      <c r="Y19" s="240"/>
      <c r="Z19" s="243"/>
      <c r="AA19" s="34">
        <f>S19+1</f>
        <v>33</v>
      </c>
      <c r="AB19" s="38" t="str">
        <f>T19</f>
        <v>年</v>
      </c>
      <c r="AC19" s="469">
        <f t="shared" ref="AC19" si="16">U19</f>
        <v>1.02</v>
      </c>
      <c r="AD19" s="471"/>
      <c r="AE19" s="281"/>
      <c r="AF19" s="282"/>
      <c r="AH19" s="366">
        <v>10163.299999999999</v>
      </c>
      <c r="AI19" s="542">
        <f t="shared" ref="AI19" si="17">AH19/10000</f>
        <v>1.01633</v>
      </c>
      <c r="AJ19" s="541"/>
    </row>
    <row r="20" spans="1:36" ht="23.1" customHeight="1" x14ac:dyDescent="0.15">
      <c r="A20" s="383"/>
      <c r="B20" s="369"/>
      <c r="C20" s="390"/>
      <c r="D20" s="370"/>
      <c r="E20" s="369"/>
      <c r="F20" s="370"/>
      <c r="G20" s="372"/>
      <c r="H20" s="283"/>
      <c r="I20" s="284"/>
      <c r="J20" s="285"/>
      <c r="K20" s="93" t="s">
        <v>216</v>
      </c>
      <c r="L20" s="36" t="s">
        <v>1</v>
      </c>
      <c r="M20" s="396"/>
      <c r="N20" s="397"/>
      <c r="O20" s="365"/>
      <c r="P20" s="241"/>
      <c r="Q20" s="242"/>
      <c r="R20" s="244"/>
      <c r="S20" s="33" t="str">
        <f t="shared" ref="S20" si="18">K20</f>
        <v>8～9</v>
      </c>
      <c r="T20" s="36" t="str">
        <f>L20</f>
        <v>月</v>
      </c>
      <c r="U20" s="461"/>
      <c r="V20" s="461"/>
      <c r="W20" s="365"/>
      <c r="X20" s="241"/>
      <c r="Y20" s="242"/>
      <c r="Z20" s="244"/>
      <c r="AA20" s="33" t="str">
        <f>S20</f>
        <v>8～9</v>
      </c>
      <c r="AB20" s="36" t="str">
        <f>T20</f>
        <v>月</v>
      </c>
      <c r="AC20" s="461"/>
      <c r="AD20" s="361"/>
      <c r="AE20" s="328"/>
      <c r="AF20" s="329"/>
      <c r="AH20" s="367"/>
      <c r="AI20" s="543"/>
      <c r="AJ20" s="541"/>
    </row>
    <row r="21" spans="1:36" ht="23.1" customHeight="1" x14ac:dyDescent="0.15">
      <c r="A21" s="383"/>
      <c r="B21" s="369"/>
      <c r="C21" s="390"/>
      <c r="D21" s="370"/>
      <c r="E21" s="369" t="s">
        <v>178</v>
      </c>
      <c r="F21" s="370"/>
      <c r="G21" s="371" t="s">
        <v>221</v>
      </c>
      <c r="H21" s="281" t="s">
        <v>165</v>
      </c>
      <c r="I21" s="224"/>
      <c r="J21" s="282"/>
      <c r="K21" s="91">
        <v>31</v>
      </c>
      <c r="L21" s="35" t="s">
        <v>0</v>
      </c>
      <c r="M21" s="396"/>
      <c r="N21" s="397"/>
      <c r="O21" s="364" t="str">
        <f t="shared" ref="O21" si="19">G21</f>
        <v>ｂ</v>
      </c>
      <c r="P21" s="313" t="str">
        <f t="shared" ref="P21" si="20">H21</f>
        <v>種子消毒</v>
      </c>
      <c r="Q21" s="275"/>
      <c r="R21" s="314"/>
      <c r="S21" s="32">
        <f t="shared" ref="S21" si="21">K21+1</f>
        <v>32</v>
      </c>
      <c r="T21" s="38" t="str">
        <f>L21</f>
        <v>年</v>
      </c>
      <c r="U21" s="461"/>
      <c r="V21" s="461"/>
      <c r="W21" s="373"/>
      <c r="X21" s="374"/>
      <c r="Y21" s="374"/>
      <c r="Z21" s="374"/>
      <c r="AA21" s="374"/>
      <c r="AB21" s="375"/>
      <c r="AC21" s="461"/>
      <c r="AD21" s="361"/>
      <c r="AE21" s="328"/>
      <c r="AF21" s="329"/>
      <c r="AH21" s="367"/>
      <c r="AI21" s="543"/>
      <c r="AJ21" s="541"/>
    </row>
    <row r="22" spans="1:36" ht="23.1" customHeight="1" x14ac:dyDescent="0.15">
      <c r="A22" s="383"/>
      <c r="B22" s="369"/>
      <c r="C22" s="390"/>
      <c r="D22" s="370"/>
      <c r="E22" s="369"/>
      <c r="F22" s="370"/>
      <c r="G22" s="372"/>
      <c r="H22" s="283"/>
      <c r="I22" s="284"/>
      <c r="J22" s="285"/>
      <c r="K22" s="93" t="s">
        <v>218</v>
      </c>
      <c r="L22" s="36" t="s">
        <v>1</v>
      </c>
      <c r="M22" s="396"/>
      <c r="N22" s="397"/>
      <c r="O22" s="365"/>
      <c r="P22" s="241"/>
      <c r="Q22" s="242"/>
      <c r="R22" s="244"/>
      <c r="S22" s="33" t="str">
        <f t="shared" ref="S22" si="22">K22</f>
        <v>9～10</v>
      </c>
      <c r="T22" s="36" t="str">
        <f>L22</f>
        <v>月</v>
      </c>
      <c r="U22" s="461"/>
      <c r="V22" s="461"/>
      <c r="W22" s="376"/>
      <c r="X22" s="377"/>
      <c r="Y22" s="377"/>
      <c r="Z22" s="377"/>
      <c r="AA22" s="377"/>
      <c r="AB22" s="378"/>
      <c r="AC22" s="461"/>
      <c r="AD22" s="361"/>
      <c r="AE22" s="328"/>
      <c r="AF22" s="329"/>
      <c r="AH22" s="367"/>
      <c r="AI22" s="543"/>
      <c r="AJ22" s="541"/>
    </row>
    <row r="23" spans="1:36" ht="23.1" customHeight="1" x14ac:dyDescent="0.15">
      <c r="A23" s="383"/>
      <c r="B23" s="369"/>
      <c r="C23" s="390"/>
      <c r="D23" s="370"/>
      <c r="E23" s="379" t="s">
        <v>179</v>
      </c>
      <c r="F23" s="380"/>
      <c r="G23" s="383" t="s">
        <v>222</v>
      </c>
      <c r="H23" s="328" t="s">
        <v>220</v>
      </c>
      <c r="I23" s="225"/>
      <c r="J23" s="329"/>
      <c r="K23" s="91">
        <v>31</v>
      </c>
      <c r="L23" s="38" t="s">
        <v>0</v>
      </c>
      <c r="M23" s="396"/>
      <c r="N23" s="397"/>
      <c r="O23" s="373"/>
      <c r="P23" s="374"/>
      <c r="Q23" s="374"/>
      <c r="R23" s="374"/>
      <c r="S23" s="374"/>
      <c r="T23" s="375"/>
      <c r="U23" s="461"/>
      <c r="V23" s="461"/>
      <c r="W23" s="373"/>
      <c r="X23" s="374"/>
      <c r="Y23" s="374"/>
      <c r="Z23" s="374"/>
      <c r="AA23" s="374"/>
      <c r="AB23" s="375"/>
      <c r="AC23" s="461"/>
      <c r="AD23" s="361"/>
      <c r="AE23" s="328"/>
      <c r="AF23" s="329"/>
      <c r="AH23" s="367"/>
      <c r="AI23" s="543"/>
      <c r="AJ23" s="541"/>
    </row>
    <row r="24" spans="1:36" ht="23.1" customHeight="1" thickBot="1" x14ac:dyDescent="0.2">
      <c r="A24" s="372"/>
      <c r="B24" s="391"/>
      <c r="C24" s="392"/>
      <c r="D24" s="393"/>
      <c r="E24" s="381"/>
      <c r="F24" s="382"/>
      <c r="G24" s="372"/>
      <c r="H24" s="283"/>
      <c r="I24" s="284"/>
      <c r="J24" s="285"/>
      <c r="K24" s="93" t="s">
        <v>216</v>
      </c>
      <c r="L24" s="36" t="s">
        <v>1</v>
      </c>
      <c r="M24" s="398"/>
      <c r="N24" s="399"/>
      <c r="O24" s="376"/>
      <c r="P24" s="377"/>
      <c r="Q24" s="377"/>
      <c r="R24" s="377"/>
      <c r="S24" s="377"/>
      <c r="T24" s="378"/>
      <c r="U24" s="470"/>
      <c r="V24" s="470"/>
      <c r="W24" s="376"/>
      <c r="X24" s="377"/>
      <c r="Y24" s="377"/>
      <c r="Z24" s="377"/>
      <c r="AA24" s="377"/>
      <c r="AB24" s="378"/>
      <c r="AC24" s="470"/>
      <c r="AD24" s="363"/>
      <c r="AE24" s="283"/>
      <c r="AF24" s="285"/>
      <c r="AH24" s="368"/>
      <c r="AI24" s="544"/>
      <c r="AJ24" s="541"/>
    </row>
    <row r="25" spans="1:36" ht="23.1" customHeight="1" x14ac:dyDescent="0.15">
      <c r="A25" s="388">
        <v>4</v>
      </c>
      <c r="B25" s="394" t="str">
        <f t="shared" ref="B25" si="23">B19</f>
        <v>農畜　太郎</v>
      </c>
      <c r="C25" s="432"/>
      <c r="D25" s="395"/>
      <c r="E25" s="369" t="s">
        <v>174</v>
      </c>
      <c r="F25" s="370"/>
      <c r="G25" s="371" t="s">
        <v>215</v>
      </c>
      <c r="H25" s="281" t="s">
        <v>164</v>
      </c>
      <c r="I25" s="224"/>
      <c r="J25" s="282"/>
      <c r="K25" s="91">
        <v>31</v>
      </c>
      <c r="L25" s="35" t="s">
        <v>0</v>
      </c>
      <c r="M25" s="396">
        <f t="shared" ref="M25" si="24">IF(AI25=0,"-",ROUND(AI25,2))</f>
        <v>1.03</v>
      </c>
      <c r="N25" s="397"/>
      <c r="O25" s="364" t="str">
        <f t="shared" ref="O25" si="25">G25</f>
        <v>a</v>
      </c>
      <c r="P25" s="313" t="str">
        <f t="shared" ref="P25" si="26">H25</f>
        <v>プラウ耕</v>
      </c>
      <c r="Q25" s="275"/>
      <c r="R25" s="314"/>
      <c r="S25" s="32">
        <f t="shared" ref="S25" si="27">K25+1</f>
        <v>32</v>
      </c>
      <c r="T25" s="38" t="str">
        <f>L25</f>
        <v>年</v>
      </c>
      <c r="U25" s="469">
        <f t="shared" ref="U25" si="28">M25</f>
        <v>1.03</v>
      </c>
      <c r="V25" s="469"/>
      <c r="W25" s="364" t="str">
        <f>O25</f>
        <v>a</v>
      </c>
      <c r="X25" s="313" t="str">
        <f>P25</f>
        <v>プラウ耕</v>
      </c>
      <c r="Y25" s="275"/>
      <c r="Z25" s="314"/>
      <c r="AA25" s="34">
        <f>S25+1</f>
        <v>33</v>
      </c>
      <c r="AB25" s="38" t="str">
        <f>T25</f>
        <v>年</v>
      </c>
      <c r="AC25" s="469">
        <f t="shared" ref="AC25" si="29">U25</f>
        <v>1.03</v>
      </c>
      <c r="AD25" s="471"/>
      <c r="AE25" s="281"/>
      <c r="AF25" s="282"/>
      <c r="AH25" s="366">
        <v>10325.1</v>
      </c>
      <c r="AI25" s="542">
        <f t="shared" ref="AI25" si="30">AH25/10000</f>
        <v>1.03251</v>
      </c>
      <c r="AJ25" s="541"/>
    </row>
    <row r="26" spans="1:36" ht="23.1" customHeight="1" x14ac:dyDescent="0.15">
      <c r="A26" s="383"/>
      <c r="B26" s="369"/>
      <c r="C26" s="390"/>
      <c r="D26" s="370"/>
      <c r="E26" s="369"/>
      <c r="F26" s="370"/>
      <c r="G26" s="372"/>
      <c r="H26" s="283"/>
      <c r="I26" s="284"/>
      <c r="J26" s="285"/>
      <c r="K26" s="93" t="s">
        <v>216</v>
      </c>
      <c r="L26" s="36" t="s">
        <v>1</v>
      </c>
      <c r="M26" s="396"/>
      <c r="N26" s="397"/>
      <c r="O26" s="365"/>
      <c r="P26" s="241"/>
      <c r="Q26" s="242"/>
      <c r="R26" s="244"/>
      <c r="S26" s="33" t="str">
        <f t="shared" ref="S26" si="31">K26</f>
        <v>8～9</v>
      </c>
      <c r="T26" s="36" t="str">
        <f>L26</f>
        <v>月</v>
      </c>
      <c r="U26" s="461"/>
      <c r="V26" s="461"/>
      <c r="W26" s="365"/>
      <c r="X26" s="241"/>
      <c r="Y26" s="242"/>
      <c r="Z26" s="244"/>
      <c r="AA26" s="33" t="str">
        <f>S26</f>
        <v>8～9</v>
      </c>
      <c r="AB26" s="36" t="str">
        <f>T26</f>
        <v>月</v>
      </c>
      <c r="AC26" s="461"/>
      <c r="AD26" s="361"/>
      <c r="AE26" s="328"/>
      <c r="AF26" s="329"/>
      <c r="AH26" s="367"/>
      <c r="AI26" s="543"/>
      <c r="AJ26" s="541"/>
    </row>
    <row r="27" spans="1:36" ht="23.1" customHeight="1" x14ac:dyDescent="0.15">
      <c r="A27" s="383"/>
      <c r="B27" s="369"/>
      <c r="C27" s="390"/>
      <c r="D27" s="370"/>
      <c r="E27" s="369" t="s">
        <v>178</v>
      </c>
      <c r="F27" s="370"/>
      <c r="G27" s="371" t="s">
        <v>221</v>
      </c>
      <c r="H27" s="281" t="s">
        <v>165</v>
      </c>
      <c r="I27" s="224"/>
      <c r="J27" s="282"/>
      <c r="K27" s="91">
        <v>31</v>
      </c>
      <c r="L27" s="35" t="s">
        <v>0</v>
      </c>
      <c r="M27" s="396"/>
      <c r="N27" s="397"/>
      <c r="O27" s="364" t="str">
        <f t="shared" ref="O27" si="32">G27</f>
        <v>ｂ</v>
      </c>
      <c r="P27" s="313" t="str">
        <f t="shared" ref="P27" si="33">H27</f>
        <v>種子消毒</v>
      </c>
      <c r="Q27" s="275"/>
      <c r="R27" s="314"/>
      <c r="S27" s="32">
        <f t="shared" ref="S27" si="34">K27+1</f>
        <v>32</v>
      </c>
      <c r="T27" s="38" t="str">
        <f>L27</f>
        <v>年</v>
      </c>
      <c r="U27" s="461"/>
      <c r="V27" s="461"/>
      <c r="W27" s="373"/>
      <c r="X27" s="374"/>
      <c r="Y27" s="374"/>
      <c r="Z27" s="374"/>
      <c r="AA27" s="374"/>
      <c r="AB27" s="375"/>
      <c r="AC27" s="461"/>
      <c r="AD27" s="361"/>
      <c r="AE27" s="328"/>
      <c r="AF27" s="329"/>
      <c r="AH27" s="367"/>
      <c r="AI27" s="543"/>
      <c r="AJ27" s="541"/>
    </row>
    <row r="28" spans="1:36" ht="23.1" customHeight="1" x14ac:dyDescent="0.15">
      <c r="A28" s="383"/>
      <c r="B28" s="369"/>
      <c r="C28" s="390"/>
      <c r="D28" s="370"/>
      <c r="E28" s="369"/>
      <c r="F28" s="370"/>
      <c r="G28" s="372"/>
      <c r="H28" s="283"/>
      <c r="I28" s="284"/>
      <c r="J28" s="285"/>
      <c r="K28" s="93" t="s">
        <v>218</v>
      </c>
      <c r="L28" s="36" t="s">
        <v>1</v>
      </c>
      <c r="M28" s="396"/>
      <c r="N28" s="397"/>
      <c r="O28" s="365"/>
      <c r="P28" s="241"/>
      <c r="Q28" s="242"/>
      <c r="R28" s="244"/>
      <c r="S28" s="33" t="str">
        <f t="shared" ref="S28" si="35">K28</f>
        <v>9～10</v>
      </c>
      <c r="T28" s="36" t="str">
        <f>L28</f>
        <v>月</v>
      </c>
      <c r="U28" s="461"/>
      <c r="V28" s="461"/>
      <c r="W28" s="376"/>
      <c r="X28" s="377"/>
      <c r="Y28" s="377"/>
      <c r="Z28" s="377"/>
      <c r="AA28" s="377"/>
      <c r="AB28" s="378"/>
      <c r="AC28" s="461"/>
      <c r="AD28" s="361"/>
      <c r="AE28" s="328"/>
      <c r="AF28" s="329"/>
      <c r="AH28" s="367"/>
      <c r="AI28" s="543"/>
      <c r="AJ28" s="541"/>
    </row>
    <row r="29" spans="1:36" ht="23.1" customHeight="1" x14ac:dyDescent="0.15">
      <c r="A29" s="383"/>
      <c r="B29" s="369"/>
      <c r="C29" s="390"/>
      <c r="D29" s="370"/>
      <c r="E29" s="379" t="s">
        <v>180</v>
      </c>
      <c r="F29" s="380"/>
      <c r="G29" s="383" t="s">
        <v>222</v>
      </c>
      <c r="H29" s="328" t="s">
        <v>220</v>
      </c>
      <c r="I29" s="225"/>
      <c r="J29" s="329"/>
      <c r="K29" s="91">
        <v>31</v>
      </c>
      <c r="L29" s="38" t="s">
        <v>0</v>
      </c>
      <c r="M29" s="396"/>
      <c r="N29" s="397"/>
      <c r="O29" s="373"/>
      <c r="P29" s="374"/>
      <c r="Q29" s="374"/>
      <c r="R29" s="374"/>
      <c r="S29" s="374"/>
      <c r="T29" s="375"/>
      <c r="U29" s="461"/>
      <c r="V29" s="461"/>
      <c r="W29" s="373"/>
      <c r="X29" s="374"/>
      <c r="Y29" s="374"/>
      <c r="Z29" s="374"/>
      <c r="AA29" s="374"/>
      <c r="AB29" s="375"/>
      <c r="AC29" s="461"/>
      <c r="AD29" s="361"/>
      <c r="AE29" s="328"/>
      <c r="AF29" s="329"/>
      <c r="AH29" s="367"/>
      <c r="AI29" s="543"/>
      <c r="AJ29" s="541"/>
    </row>
    <row r="30" spans="1:36" ht="23.1" customHeight="1" thickBot="1" x14ac:dyDescent="0.2">
      <c r="A30" s="372"/>
      <c r="B30" s="391"/>
      <c r="C30" s="392"/>
      <c r="D30" s="393"/>
      <c r="E30" s="381"/>
      <c r="F30" s="382"/>
      <c r="G30" s="372"/>
      <c r="H30" s="283"/>
      <c r="I30" s="284"/>
      <c r="J30" s="285"/>
      <c r="K30" s="93" t="s">
        <v>216</v>
      </c>
      <c r="L30" s="36" t="s">
        <v>1</v>
      </c>
      <c r="M30" s="398"/>
      <c r="N30" s="399"/>
      <c r="O30" s="376"/>
      <c r="P30" s="377"/>
      <c r="Q30" s="377"/>
      <c r="R30" s="377"/>
      <c r="S30" s="377"/>
      <c r="T30" s="378"/>
      <c r="U30" s="470"/>
      <c r="V30" s="470"/>
      <c r="W30" s="376"/>
      <c r="X30" s="377"/>
      <c r="Y30" s="377"/>
      <c r="Z30" s="377"/>
      <c r="AA30" s="377"/>
      <c r="AB30" s="378"/>
      <c r="AC30" s="470"/>
      <c r="AD30" s="363"/>
      <c r="AE30" s="283"/>
      <c r="AF30" s="285"/>
      <c r="AH30" s="368"/>
      <c r="AI30" s="544"/>
      <c r="AJ30" s="541"/>
    </row>
    <row r="31" spans="1:36" ht="23.1" customHeight="1" x14ac:dyDescent="0.15">
      <c r="A31" s="431">
        <v>5</v>
      </c>
      <c r="B31" s="467" t="s">
        <v>181</v>
      </c>
      <c r="C31" s="432"/>
      <c r="D31" s="395"/>
      <c r="E31" s="394" t="s">
        <v>182</v>
      </c>
      <c r="F31" s="395"/>
      <c r="G31" s="371" t="s">
        <v>215</v>
      </c>
      <c r="H31" s="281" t="s">
        <v>164</v>
      </c>
      <c r="I31" s="224"/>
      <c r="J31" s="282"/>
      <c r="K31" s="94">
        <v>31</v>
      </c>
      <c r="L31" s="35" t="s">
        <v>0</v>
      </c>
      <c r="M31" s="396">
        <f t="shared" ref="M31" si="36">IF(AI31=0,"-",ROUND(AI31,2))</f>
        <v>3.01</v>
      </c>
      <c r="N31" s="397"/>
      <c r="O31" s="364" t="str">
        <f t="shared" ref="O31" si="37">G31</f>
        <v>a</v>
      </c>
      <c r="P31" s="313" t="str">
        <f t="shared" ref="P31" si="38">H31</f>
        <v>プラウ耕</v>
      </c>
      <c r="Q31" s="275"/>
      <c r="R31" s="314"/>
      <c r="S31" s="32">
        <f t="shared" ref="S31" si="39">K31+1</f>
        <v>32</v>
      </c>
      <c r="T31" s="38" t="str">
        <f>L31</f>
        <v>年</v>
      </c>
      <c r="U31" s="469">
        <f t="shared" ref="U31" si="40">M31</f>
        <v>3.01</v>
      </c>
      <c r="V31" s="469"/>
      <c r="W31" s="364" t="str">
        <f>O31</f>
        <v>a</v>
      </c>
      <c r="X31" s="313" t="str">
        <f>P31</f>
        <v>プラウ耕</v>
      </c>
      <c r="Y31" s="275"/>
      <c r="Z31" s="314"/>
      <c r="AA31" s="34">
        <f>S31+1</f>
        <v>33</v>
      </c>
      <c r="AB31" s="38" t="s">
        <v>0</v>
      </c>
      <c r="AC31" s="469">
        <f t="shared" ref="AC31" si="41">U31</f>
        <v>3.01</v>
      </c>
      <c r="AD31" s="471"/>
      <c r="AE31" s="281"/>
      <c r="AF31" s="282"/>
      <c r="AH31" s="366">
        <v>30126.5</v>
      </c>
      <c r="AI31" s="542">
        <f t="shared" ref="AI31" si="42">AH31/10000</f>
        <v>3.0126499999999998</v>
      </c>
      <c r="AJ31" s="541"/>
    </row>
    <row r="32" spans="1:36" ht="23.1" customHeight="1" x14ac:dyDescent="0.15">
      <c r="A32" s="383"/>
      <c r="B32" s="369"/>
      <c r="C32" s="390"/>
      <c r="D32" s="370"/>
      <c r="E32" s="369"/>
      <c r="F32" s="370"/>
      <c r="G32" s="372"/>
      <c r="H32" s="283"/>
      <c r="I32" s="284"/>
      <c r="J32" s="285"/>
      <c r="K32" s="93" t="s">
        <v>216</v>
      </c>
      <c r="L32" s="36" t="s">
        <v>1</v>
      </c>
      <c r="M32" s="396"/>
      <c r="N32" s="397"/>
      <c r="O32" s="365"/>
      <c r="P32" s="241"/>
      <c r="Q32" s="242"/>
      <c r="R32" s="244"/>
      <c r="S32" s="33" t="str">
        <f t="shared" ref="S32" si="43">K32</f>
        <v>8～9</v>
      </c>
      <c r="T32" s="36" t="str">
        <f>L32</f>
        <v>月</v>
      </c>
      <c r="U32" s="461"/>
      <c r="V32" s="461"/>
      <c r="W32" s="365"/>
      <c r="X32" s="241"/>
      <c r="Y32" s="242"/>
      <c r="Z32" s="244"/>
      <c r="AA32" s="33" t="str">
        <f>S32</f>
        <v>8～9</v>
      </c>
      <c r="AB32" s="36" t="s">
        <v>1</v>
      </c>
      <c r="AC32" s="461"/>
      <c r="AD32" s="361"/>
      <c r="AE32" s="328"/>
      <c r="AF32" s="329"/>
      <c r="AH32" s="367"/>
      <c r="AI32" s="543"/>
      <c r="AJ32" s="541"/>
    </row>
    <row r="33" spans="1:36" ht="23.1" customHeight="1" x14ac:dyDescent="0.15">
      <c r="A33" s="383"/>
      <c r="B33" s="369"/>
      <c r="C33" s="390"/>
      <c r="D33" s="370"/>
      <c r="E33" s="369" t="s">
        <v>183</v>
      </c>
      <c r="F33" s="370"/>
      <c r="G33" s="371" t="s">
        <v>221</v>
      </c>
      <c r="H33" s="281" t="s">
        <v>165</v>
      </c>
      <c r="I33" s="224"/>
      <c r="J33" s="282"/>
      <c r="K33" s="91">
        <v>31</v>
      </c>
      <c r="L33" s="35" t="s">
        <v>0</v>
      </c>
      <c r="M33" s="396"/>
      <c r="N33" s="397"/>
      <c r="O33" s="364" t="str">
        <f t="shared" ref="O33" si="44">G33</f>
        <v>ｂ</v>
      </c>
      <c r="P33" s="313" t="str">
        <f t="shared" ref="P33" si="45">H33</f>
        <v>種子消毒</v>
      </c>
      <c r="Q33" s="275"/>
      <c r="R33" s="314"/>
      <c r="S33" s="32">
        <f t="shared" ref="S33" si="46">K33+1</f>
        <v>32</v>
      </c>
      <c r="T33" s="38" t="str">
        <f>L33</f>
        <v>年</v>
      </c>
      <c r="U33" s="461"/>
      <c r="V33" s="461"/>
      <c r="W33" s="373"/>
      <c r="X33" s="374"/>
      <c r="Y33" s="374"/>
      <c r="Z33" s="374"/>
      <c r="AA33" s="374"/>
      <c r="AB33" s="375"/>
      <c r="AC33" s="461"/>
      <c r="AD33" s="361"/>
      <c r="AE33" s="328"/>
      <c r="AF33" s="329"/>
      <c r="AH33" s="367"/>
      <c r="AI33" s="543"/>
      <c r="AJ33" s="541"/>
    </row>
    <row r="34" spans="1:36" ht="23.1" customHeight="1" x14ac:dyDescent="0.15">
      <c r="A34" s="383"/>
      <c r="B34" s="369"/>
      <c r="C34" s="390"/>
      <c r="D34" s="370"/>
      <c r="E34" s="369"/>
      <c r="F34" s="370"/>
      <c r="G34" s="372"/>
      <c r="H34" s="283"/>
      <c r="I34" s="284"/>
      <c r="J34" s="285"/>
      <c r="K34" s="93" t="s">
        <v>218</v>
      </c>
      <c r="L34" s="36" t="s">
        <v>1</v>
      </c>
      <c r="M34" s="396"/>
      <c r="N34" s="397"/>
      <c r="O34" s="365"/>
      <c r="P34" s="241"/>
      <c r="Q34" s="242"/>
      <c r="R34" s="244"/>
      <c r="S34" s="33" t="str">
        <f t="shared" ref="S34" si="47">K34</f>
        <v>9～10</v>
      </c>
      <c r="T34" s="36" t="str">
        <f>L34</f>
        <v>月</v>
      </c>
      <c r="U34" s="461"/>
      <c r="V34" s="461"/>
      <c r="W34" s="376"/>
      <c r="X34" s="377"/>
      <c r="Y34" s="377"/>
      <c r="Z34" s="377"/>
      <c r="AA34" s="377"/>
      <c r="AB34" s="378"/>
      <c r="AC34" s="461"/>
      <c r="AD34" s="361"/>
      <c r="AE34" s="328"/>
      <c r="AF34" s="329"/>
      <c r="AH34" s="367"/>
      <c r="AI34" s="543"/>
      <c r="AJ34" s="541"/>
    </row>
    <row r="35" spans="1:36" ht="23.1" customHeight="1" x14ac:dyDescent="0.15">
      <c r="A35" s="383"/>
      <c r="B35" s="369"/>
      <c r="C35" s="390"/>
      <c r="D35" s="370"/>
      <c r="E35" s="379" t="s">
        <v>184</v>
      </c>
      <c r="F35" s="380"/>
      <c r="G35" s="383" t="s">
        <v>222</v>
      </c>
      <c r="H35" s="328" t="s">
        <v>220</v>
      </c>
      <c r="I35" s="225"/>
      <c r="J35" s="329"/>
      <c r="K35" s="91">
        <v>31</v>
      </c>
      <c r="L35" s="38" t="s">
        <v>0</v>
      </c>
      <c r="M35" s="396"/>
      <c r="N35" s="397"/>
      <c r="O35" s="373"/>
      <c r="P35" s="374"/>
      <c r="Q35" s="374"/>
      <c r="R35" s="374"/>
      <c r="S35" s="374"/>
      <c r="T35" s="375"/>
      <c r="U35" s="461"/>
      <c r="V35" s="461"/>
      <c r="W35" s="373"/>
      <c r="X35" s="374"/>
      <c r="Y35" s="374"/>
      <c r="Z35" s="374"/>
      <c r="AA35" s="374"/>
      <c r="AB35" s="375"/>
      <c r="AC35" s="461"/>
      <c r="AD35" s="361"/>
      <c r="AE35" s="328"/>
      <c r="AF35" s="329"/>
      <c r="AH35" s="367"/>
      <c r="AI35" s="543"/>
      <c r="AJ35" s="541"/>
    </row>
    <row r="36" spans="1:36" ht="23.1" customHeight="1" thickBot="1" x14ac:dyDescent="0.2">
      <c r="A36" s="372"/>
      <c r="B36" s="391"/>
      <c r="C36" s="392"/>
      <c r="D36" s="393"/>
      <c r="E36" s="381"/>
      <c r="F36" s="382"/>
      <c r="G36" s="372"/>
      <c r="H36" s="283"/>
      <c r="I36" s="284"/>
      <c r="J36" s="285"/>
      <c r="K36" s="93" t="s">
        <v>216</v>
      </c>
      <c r="L36" s="36" t="s">
        <v>1</v>
      </c>
      <c r="M36" s="398"/>
      <c r="N36" s="399"/>
      <c r="O36" s="376"/>
      <c r="P36" s="377"/>
      <c r="Q36" s="377"/>
      <c r="R36" s="377"/>
      <c r="S36" s="377"/>
      <c r="T36" s="378"/>
      <c r="U36" s="470"/>
      <c r="V36" s="470"/>
      <c r="W36" s="376"/>
      <c r="X36" s="377"/>
      <c r="Y36" s="377"/>
      <c r="Z36" s="377"/>
      <c r="AA36" s="377"/>
      <c r="AB36" s="378"/>
      <c r="AC36" s="470"/>
      <c r="AD36" s="363"/>
      <c r="AE36" s="283"/>
      <c r="AF36" s="285"/>
      <c r="AH36" s="368"/>
      <c r="AI36" s="544"/>
      <c r="AJ36" s="541"/>
    </row>
    <row r="37" spans="1:36" ht="23.1" customHeight="1" x14ac:dyDescent="0.15">
      <c r="A37" s="388">
        <v>6</v>
      </c>
      <c r="B37" s="369" t="s">
        <v>185</v>
      </c>
      <c r="C37" s="390"/>
      <c r="D37" s="370"/>
      <c r="E37" s="369" t="s">
        <v>186</v>
      </c>
      <c r="F37" s="370"/>
      <c r="G37" s="383" t="s">
        <v>215</v>
      </c>
      <c r="H37" s="328" t="s">
        <v>164</v>
      </c>
      <c r="I37" s="225"/>
      <c r="J37" s="329"/>
      <c r="K37" s="91">
        <v>31</v>
      </c>
      <c r="L37" s="38" t="s">
        <v>0</v>
      </c>
      <c r="M37" s="396">
        <f t="shared" ref="M37" si="48">IF(AI37=0,"-",ROUND(AI37,2))</f>
        <v>5.0199999999999996</v>
      </c>
      <c r="N37" s="397"/>
      <c r="O37" s="364" t="str">
        <f t="shared" ref="O37" si="49">G37</f>
        <v>a</v>
      </c>
      <c r="P37" s="313" t="str">
        <f t="shared" ref="P37" si="50">H37</f>
        <v>プラウ耕</v>
      </c>
      <c r="Q37" s="275"/>
      <c r="R37" s="314"/>
      <c r="S37" s="32">
        <f t="shared" ref="S37" si="51">K37+1</f>
        <v>32</v>
      </c>
      <c r="T37" s="38" t="str">
        <f>L37</f>
        <v>年</v>
      </c>
      <c r="U37" s="461">
        <f t="shared" ref="U37" si="52">M37</f>
        <v>5.0199999999999996</v>
      </c>
      <c r="V37" s="461"/>
      <c r="W37" s="364" t="str">
        <f>O37</f>
        <v>a</v>
      </c>
      <c r="X37" s="313" t="str">
        <f>P37</f>
        <v>プラウ耕</v>
      </c>
      <c r="Y37" s="275"/>
      <c r="Z37" s="314"/>
      <c r="AA37" s="34">
        <f>S37+1</f>
        <v>33</v>
      </c>
      <c r="AB37" s="38" t="s">
        <v>0</v>
      </c>
      <c r="AC37" s="461">
        <f t="shared" ref="AC37" si="53">U37</f>
        <v>5.0199999999999996</v>
      </c>
      <c r="AD37" s="361"/>
      <c r="AE37" s="328"/>
      <c r="AF37" s="329"/>
      <c r="AH37" s="366">
        <v>50151.8</v>
      </c>
      <c r="AI37" s="542">
        <f t="shared" ref="AI37" si="54">AH37/10000</f>
        <v>5.01518</v>
      </c>
      <c r="AJ37" s="541"/>
    </row>
    <row r="38" spans="1:36" ht="23.1" customHeight="1" x14ac:dyDescent="0.15">
      <c r="A38" s="383"/>
      <c r="B38" s="369"/>
      <c r="C38" s="390"/>
      <c r="D38" s="370"/>
      <c r="E38" s="369"/>
      <c r="F38" s="370"/>
      <c r="G38" s="372"/>
      <c r="H38" s="283"/>
      <c r="I38" s="284"/>
      <c r="J38" s="285"/>
      <c r="K38" s="93" t="s">
        <v>216</v>
      </c>
      <c r="L38" s="36" t="s">
        <v>1</v>
      </c>
      <c r="M38" s="396"/>
      <c r="N38" s="397"/>
      <c r="O38" s="365"/>
      <c r="P38" s="241"/>
      <c r="Q38" s="242"/>
      <c r="R38" s="244"/>
      <c r="S38" s="33" t="str">
        <f t="shared" ref="S38" si="55">K38</f>
        <v>8～9</v>
      </c>
      <c r="T38" s="36" t="str">
        <f>L38</f>
        <v>月</v>
      </c>
      <c r="U38" s="461"/>
      <c r="V38" s="461"/>
      <c r="W38" s="365"/>
      <c r="X38" s="241"/>
      <c r="Y38" s="242"/>
      <c r="Z38" s="244"/>
      <c r="AA38" s="33" t="str">
        <f>S38</f>
        <v>8～9</v>
      </c>
      <c r="AB38" s="36" t="s">
        <v>1</v>
      </c>
      <c r="AC38" s="461"/>
      <c r="AD38" s="361"/>
      <c r="AE38" s="328"/>
      <c r="AF38" s="329"/>
      <c r="AH38" s="367"/>
      <c r="AI38" s="543"/>
      <c r="AJ38" s="541"/>
    </row>
    <row r="39" spans="1:36" ht="23.1" customHeight="1" x14ac:dyDescent="0.15">
      <c r="A39" s="383"/>
      <c r="B39" s="369"/>
      <c r="C39" s="390"/>
      <c r="D39" s="370"/>
      <c r="E39" s="369" t="s">
        <v>187</v>
      </c>
      <c r="F39" s="370"/>
      <c r="G39" s="371" t="s">
        <v>221</v>
      </c>
      <c r="H39" s="281" t="s">
        <v>165</v>
      </c>
      <c r="I39" s="224"/>
      <c r="J39" s="282"/>
      <c r="K39" s="91">
        <v>31</v>
      </c>
      <c r="L39" s="35" t="s">
        <v>0</v>
      </c>
      <c r="M39" s="396"/>
      <c r="N39" s="397"/>
      <c r="O39" s="364" t="str">
        <f t="shared" ref="O39" si="56">G39</f>
        <v>ｂ</v>
      </c>
      <c r="P39" s="313" t="str">
        <f t="shared" ref="P39" si="57">H39</f>
        <v>種子消毒</v>
      </c>
      <c r="Q39" s="275"/>
      <c r="R39" s="314"/>
      <c r="S39" s="32">
        <f t="shared" ref="S39" si="58">K39+1</f>
        <v>32</v>
      </c>
      <c r="T39" s="38" t="str">
        <f>L39</f>
        <v>年</v>
      </c>
      <c r="U39" s="461"/>
      <c r="V39" s="461"/>
      <c r="W39" s="373"/>
      <c r="X39" s="374"/>
      <c r="Y39" s="374"/>
      <c r="Z39" s="374"/>
      <c r="AA39" s="374"/>
      <c r="AB39" s="375"/>
      <c r="AC39" s="461"/>
      <c r="AD39" s="361"/>
      <c r="AE39" s="328"/>
      <c r="AF39" s="329"/>
      <c r="AH39" s="367"/>
      <c r="AI39" s="543"/>
      <c r="AJ39" s="541"/>
    </row>
    <row r="40" spans="1:36" ht="23.1" customHeight="1" x14ac:dyDescent="0.15">
      <c r="A40" s="383"/>
      <c r="B40" s="369"/>
      <c r="C40" s="390"/>
      <c r="D40" s="370"/>
      <c r="E40" s="369"/>
      <c r="F40" s="370"/>
      <c r="G40" s="372"/>
      <c r="H40" s="283"/>
      <c r="I40" s="284"/>
      <c r="J40" s="285"/>
      <c r="K40" s="93" t="s">
        <v>218</v>
      </c>
      <c r="L40" s="36" t="s">
        <v>1</v>
      </c>
      <c r="M40" s="396"/>
      <c r="N40" s="397"/>
      <c r="O40" s="365"/>
      <c r="P40" s="241"/>
      <c r="Q40" s="242"/>
      <c r="R40" s="244"/>
      <c r="S40" s="33" t="str">
        <f t="shared" ref="S40" si="59">K40</f>
        <v>9～10</v>
      </c>
      <c r="T40" s="36" t="str">
        <f>L40</f>
        <v>月</v>
      </c>
      <c r="U40" s="461"/>
      <c r="V40" s="461"/>
      <c r="W40" s="376"/>
      <c r="X40" s="377"/>
      <c r="Y40" s="377"/>
      <c r="Z40" s="377"/>
      <c r="AA40" s="377"/>
      <c r="AB40" s="378"/>
      <c r="AC40" s="461"/>
      <c r="AD40" s="361"/>
      <c r="AE40" s="328"/>
      <c r="AF40" s="329"/>
      <c r="AH40" s="367"/>
      <c r="AI40" s="543"/>
      <c r="AJ40" s="541"/>
    </row>
    <row r="41" spans="1:36" ht="23.1" customHeight="1" x14ac:dyDescent="0.15">
      <c r="A41" s="383"/>
      <c r="B41" s="369"/>
      <c r="C41" s="390"/>
      <c r="D41" s="370"/>
      <c r="E41" s="379" t="s">
        <v>176</v>
      </c>
      <c r="F41" s="380"/>
      <c r="G41" s="383" t="s">
        <v>222</v>
      </c>
      <c r="H41" s="328" t="s">
        <v>220</v>
      </c>
      <c r="I41" s="225"/>
      <c r="J41" s="329"/>
      <c r="K41" s="91">
        <v>31</v>
      </c>
      <c r="L41" s="38" t="s">
        <v>0</v>
      </c>
      <c r="M41" s="396"/>
      <c r="N41" s="397"/>
      <c r="O41" s="373"/>
      <c r="P41" s="374"/>
      <c r="Q41" s="374"/>
      <c r="R41" s="374"/>
      <c r="S41" s="374"/>
      <c r="T41" s="375"/>
      <c r="U41" s="461"/>
      <c r="V41" s="461"/>
      <c r="W41" s="373"/>
      <c r="X41" s="374"/>
      <c r="Y41" s="374"/>
      <c r="Z41" s="374"/>
      <c r="AA41" s="374"/>
      <c r="AB41" s="375"/>
      <c r="AC41" s="461"/>
      <c r="AD41" s="361"/>
      <c r="AE41" s="328"/>
      <c r="AF41" s="329"/>
      <c r="AH41" s="367"/>
      <c r="AI41" s="543"/>
      <c r="AJ41" s="541"/>
    </row>
    <row r="42" spans="1:36" ht="23.1" customHeight="1" thickBot="1" x14ac:dyDescent="0.2">
      <c r="A42" s="372"/>
      <c r="B42" s="391"/>
      <c r="C42" s="392"/>
      <c r="D42" s="393"/>
      <c r="E42" s="381"/>
      <c r="F42" s="382"/>
      <c r="G42" s="372"/>
      <c r="H42" s="283"/>
      <c r="I42" s="284"/>
      <c r="J42" s="285"/>
      <c r="K42" s="93" t="s">
        <v>216</v>
      </c>
      <c r="L42" s="36" t="s">
        <v>1</v>
      </c>
      <c r="M42" s="398"/>
      <c r="N42" s="399"/>
      <c r="O42" s="376"/>
      <c r="P42" s="377"/>
      <c r="Q42" s="377"/>
      <c r="R42" s="377"/>
      <c r="S42" s="377"/>
      <c r="T42" s="378"/>
      <c r="U42" s="470"/>
      <c r="V42" s="470"/>
      <c r="W42" s="376"/>
      <c r="X42" s="377"/>
      <c r="Y42" s="377"/>
      <c r="Z42" s="377"/>
      <c r="AA42" s="377"/>
      <c r="AB42" s="378"/>
      <c r="AC42" s="470"/>
      <c r="AD42" s="363"/>
      <c r="AE42" s="283"/>
      <c r="AF42" s="285"/>
      <c r="AH42" s="368"/>
      <c r="AI42" s="544"/>
      <c r="AJ42" s="541"/>
    </row>
    <row r="43" spans="1:36" ht="23.1" customHeight="1" x14ac:dyDescent="0.15">
      <c r="A43" s="388">
        <v>7</v>
      </c>
      <c r="B43" s="394" t="s">
        <v>188</v>
      </c>
      <c r="C43" s="432"/>
      <c r="D43" s="395"/>
      <c r="E43" s="369" t="s">
        <v>186</v>
      </c>
      <c r="F43" s="370"/>
      <c r="G43" s="371" t="s">
        <v>215</v>
      </c>
      <c r="H43" s="281" t="s">
        <v>164</v>
      </c>
      <c r="I43" s="224"/>
      <c r="J43" s="282"/>
      <c r="K43" s="91">
        <v>31</v>
      </c>
      <c r="L43" s="35" t="s">
        <v>0</v>
      </c>
      <c r="M43" s="396">
        <f t="shared" ref="M43" si="60">IF(AI43=0,"-",ROUND(AI43,2))</f>
        <v>7.04</v>
      </c>
      <c r="N43" s="397"/>
      <c r="O43" s="364" t="str">
        <f t="shared" ref="O43" si="61">G43</f>
        <v>a</v>
      </c>
      <c r="P43" s="313" t="str">
        <f t="shared" ref="P43" si="62">H43</f>
        <v>プラウ耕</v>
      </c>
      <c r="Q43" s="275"/>
      <c r="R43" s="314"/>
      <c r="S43" s="32">
        <f t="shared" ref="S43" si="63">K43+1</f>
        <v>32</v>
      </c>
      <c r="T43" s="38" t="str">
        <f>L43</f>
        <v>年</v>
      </c>
      <c r="U43" s="469">
        <f t="shared" ref="U43" si="64">M43</f>
        <v>7.04</v>
      </c>
      <c r="V43" s="469"/>
      <c r="W43" s="364" t="str">
        <f>O43</f>
        <v>a</v>
      </c>
      <c r="X43" s="313" t="str">
        <f>P43</f>
        <v>プラウ耕</v>
      </c>
      <c r="Y43" s="275"/>
      <c r="Z43" s="314"/>
      <c r="AA43" s="34">
        <f>S43+1</f>
        <v>33</v>
      </c>
      <c r="AB43" s="38" t="str">
        <f>T43</f>
        <v>年</v>
      </c>
      <c r="AC43" s="469">
        <f t="shared" ref="AC43" si="65">U43</f>
        <v>7.04</v>
      </c>
      <c r="AD43" s="471"/>
      <c r="AE43" s="281"/>
      <c r="AF43" s="282"/>
      <c r="AH43" s="366">
        <v>70360.5</v>
      </c>
      <c r="AI43" s="542">
        <f t="shared" ref="AI43" si="66">AH43/10000</f>
        <v>7.0360500000000004</v>
      </c>
      <c r="AJ43" s="541"/>
    </row>
    <row r="44" spans="1:36" ht="23.1" customHeight="1" x14ac:dyDescent="0.15">
      <c r="A44" s="383"/>
      <c r="B44" s="369"/>
      <c r="C44" s="390"/>
      <c r="D44" s="370"/>
      <c r="E44" s="369"/>
      <c r="F44" s="370"/>
      <c r="G44" s="372"/>
      <c r="H44" s="283"/>
      <c r="I44" s="284"/>
      <c r="J44" s="285"/>
      <c r="K44" s="93" t="s">
        <v>216</v>
      </c>
      <c r="L44" s="36" t="s">
        <v>1</v>
      </c>
      <c r="M44" s="396"/>
      <c r="N44" s="397"/>
      <c r="O44" s="365"/>
      <c r="P44" s="241"/>
      <c r="Q44" s="242"/>
      <c r="R44" s="244"/>
      <c r="S44" s="33" t="str">
        <f t="shared" ref="S44" si="67">K44</f>
        <v>8～9</v>
      </c>
      <c r="T44" s="36" t="str">
        <f>L44</f>
        <v>月</v>
      </c>
      <c r="U44" s="461"/>
      <c r="V44" s="461"/>
      <c r="W44" s="365"/>
      <c r="X44" s="241"/>
      <c r="Y44" s="242"/>
      <c r="Z44" s="244"/>
      <c r="AA44" s="33" t="str">
        <f>S44</f>
        <v>8～9</v>
      </c>
      <c r="AB44" s="36" t="str">
        <f>T44</f>
        <v>月</v>
      </c>
      <c r="AC44" s="461"/>
      <c r="AD44" s="361"/>
      <c r="AE44" s="328"/>
      <c r="AF44" s="329"/>
      <c r="AH44" s="367"/>
      <c r="AI44" s="543"/>
      <c r="AJ44" s="541"/>
    </row>
    <row r="45" spans="1:36" ht="23.1" customHeight="1" x14ac:dyDescent="0.15">
      <c r="A45" s="383"/>
      <c r="B45" s="369"/>
      <c r="C45" s="390"/>
      <c r="D45" s="370"/>
      <c r="E45" s="369" t="s">
        <v>187</v>
      </c>
      <c r="F45" s="370"/>
      <c r="G45" s="371" t="s">
        <v>221</v>
      </c>
      <c r="H45" s="281" t="s">
        <v>165</v>
      </c>
      <c r="I45" s="224"/>
      <c r="J45" s="282"/>
      <c r="K45" s="91">
        <v>31</v>
      </c>
      <c r="L45" s="35" t="s">
        <v>0</v>
      </c>
      <c r="M45" s="396"/>
      <c r="N45" s="397"/>
      <c r="O45" s="364" t="str">
        <f t="shared" ref="O45" si="68">G45</f>
        <v>ｂ</v>
      </c>
      <c r="P45" s="313" t="str">
        <f t="shared" ref="P45" si="69">H45</f>
        <v>種子消毒</v>
      </c>
      <c r="Q45" s="275"/>
      <c r="R45" s="314"/>
      <c r="S45" s="32">
        <f t="shared" ref="S45" si="70">K45+1</f>
        <v>32</v>
      </c>
      <c r="T45" s="38" t="str">
        <f>L45</f>
        <v>年</v>
      </c>
      <c r="U45" s="461"/>
      <c r="V45" s="461"/>
      <c r="W45" s="373"/>
      <c r="X45" s="374"/>
      <c r="Y45" s="374"/>
      <c r="Z45" s="374"/>
      <c r="AA45" s="374"/>
      <c r="AB45" s="375"/>
      <c r="AC45" s="461"/>
      <c r="AD45" s="361"/>
      <c r="AE45" s="328"/>
      <c r="AF45" s="329"/>
      <c r="AH45" s="367"/>
      <c r="AI45" s="543"/>
      <c r="AJ45" s="541"/>
    </row>
    <row r="46" spans="1:36" ht="23.1" customHeight="1" x14ac:dyDescent="0.15">
      <c r="A46" s="383"/>
      <c r="B46" s="369"/>
      <c r="C46" s="390"/>
      <c r="D46" s="370"/>
      <c r="E46" s="369"/>
      <c r="F46" s="370"/>
      <c r="G46" s="372"/>
      <c r="H46" s="283"/>
      <c r="I46" s="284"/>
      <c r="J46" s="285"/>
      <c r="K46" s="93" t="s">
        <v>218</v>
      </c>
      <c r="L46" s="36" t="s">
        <v>1</v>
      </c>
      <c r="M46" s="396"/>
      <c r="N46" s="397"/>
      <c r="O46" s="365"/>
      <c r="P46" s="241"/>
      <c r="Q46" s="242"/>
      <c r="R46" s="244"/>
      <c r="S46" s="33" t="str">
        <f t="shared" ref="S46" si="71">K46</f>
        <v>9～10</v>
      </c>
      <c r="T46" s="36" t="str">
        <f>L46</f>
        <v>月</v>
      </c>
      <c r="U46" s="461"/>
      <c r="V46" s="461"/>
      <c r="W46" s="376"/>
      <c r="X46" s="377"/>
      <c r="Y46" s="377"/>
      <c r="Z46" s="377"/>
      <c r="AA46" s="377"/>
      <c r="AB46" s="378"/>
      <c r="AC46" s="461"/>
      <c r="AD46" s="361"/>
      <c r="AE46" s="328"/>
      <c r="AF46" s="329"/>
      <c r="AH46" s="367"/>
      <c r="AI46" s="543"/>
      <c r="AJ46" s="541"/>
    </row>
    <row r="47" spans="1:36" ht="23.1" customHeight="1" x14ac:dyDescent="0.15">
      <c r="A47" s="383"/>
      <c r="B47" s="369"/>
      <c r="C47" s="390"/>
      <c r="D47" s="370"/>
      <c r="E47" s="379" t="s">
        <v>189</v>
      </c>
      <c r="F47" s="380"/>
      <c r="G47" s="383" t="s">
        <v>222</v>
      </c>
      <c r="H47" s="328" t="s">
        <v>220</v>
      </c>
      <c r="I47" s="225"/>
      <c r="J47" s="329"/>
      <c r="K47" s="91">
        <v>31</v>
      </c>
      <c r="L47" s="38" t="s">
        <v>0</v>
      </c>
      <c r="M47" s="396"/>
      <c r="N47" s="397"/>
      <c r="O47" s="373"/>
      <c r="P47" s="374"/>
      <c r="Q47" s="374"/>
      <c r="R47" s="374"/>
      <c r="S47" s="374"/>
      <c r="T47" s="375"/>
      <c r="U47" s="461"/>
      <c r="V47" s="461"/>
      <c r="W47" s="373"/>
      <c r="X47" s="374"/>
      <c r="Y47" s="374"/>
      <c r="Z47" s="374"/>
      <c r="AA47" s="374"/>
      <c r="AB47" s="375"/>
      <c r="AC47" s="461"/>
      <c r="AD47" s="361"/>
      <c r="AE47" s="328"/>
      <c r="AF47" s="329"/>
      <c r="AH47" s="367"/>
      <c r="AI47" s="543"/>
      <c r="AJ47" s="541"/>
    </row>
    <row r="48" spans="1:36" ht="23.1" customHeight="1" thickBot="1" x14ac:dyDescent="0.2">
      <c r="A48" s="372"/>
      <c r="B48" s="391"/>
      <c r="C48" s="392"/>
      <c r="D48" s="393"/>
      <c r="E48" s="381"/>
      <c r="F48" s="382"/>
      <c r="G48" s="372"/>
      <c r="H48" s="283"/>
      <c r="I48" s="284"/>
      <c r="J48" s="285"/>
      <c r="K48" s="93" t="s">
        <v>216</v>
      </c>
      <c r="L48" s="36" t="s">
        <v>1</v>
      </c>
      <c r="M48" s="398"/>
      <c r="N48" s="399"/>
      <c r="O48" s="376"/>
      <c r="P48" s="377"/>
      <c r="Q48" s="377"/>
      <c r="R48" s="377"/>
      <c r="S48" s="377"/>
      <c r="T48" s="378"/>
      <c r="U48" s="470"/>
      <c r="V48" s="470"/>
      <c r="W48" s="376"/>
      <c r="X48" s="377"/>
      <c r="Y48" s="377"/>
      <c r="Z48" s="377"/>
      <c r="AA48" s="377"/>
      <c r="AB48" s="378"/>
      <c r="AC48" s="470"/>
      <c r="AD48" s="363"/>
      <c r="AE48" s="283"/>
      <c r="AF48" s="285"/>
      <c r="AH48" s="368"/>
      <c r="AI48" s="544"/>
      <c r="AJ48" s="541"/>
    </row>
    <row r="49" spans="1:35" ht="23.1" customHeight="1" x14ac:dyDescent="0.15">
      <c r="A49" s="431">
        <v>8</v>
      </c>
      <c r="B49" s="467" t="s">
        <v>190</v>
      </c>
      <c r="C49" s="432"/>
      <c r="D49" s="395"/>
      <c r="E49" s="394" t="s">
        <v>191</v>
      </c>
      <c r="F49" s="395"/>
      <c r="G49" s="371" t="s">
        <v>215</v>
      </c>
      <c r="H49" s="281" t="s">
        <v>164</v>
      </c>
      <c r="I49" s="224"/>
      <c r="J49" s="282"/>
      <c r="K49" s="94">
        <v>31</v>
      </c>
      <c r="L49" s="35" t="s">
        <v>0</v>
      </c>
      <c r="M49" s="396">
        <f t="shared" ref="M49" si="72">IF(AI49=0,"-",ROUND(AI49,2))</f>
        <v>3.06</v>
      </c>
      <c r="N49" s="397"/>
      <c r="O49" s="468" t="str">
        <f t="shared" ref="O49" si="73">G49</f>
        <v>a</v>
      </c>
      <c r="P49" s="239" t="str">
        <f t="shared" ref="P49" si="74">H49</f>
        <v>プラウ耕</v>
      </c>
      <c r="Q49" s="240"/>
      <c r="R49" s="243"/>
      <c r="S49" s="32">
        <f t="shared" ref="S49" si="75">K49+1</f>
        <v>32</v>
      </c>
      <c r="T49" s="35" t="str">
        <f>L49</f>
        <v>年</v>
      </c>
      <c r="U49" s="469">
        <f t="shared" ref="U49" si="76">M49</f>
        <v>3.06</v>
      </c>
      <c r="V49" s="469"/>
      <c r="W49" s="468" t="str">
        <f>O49</f>
        <v>a</v>
      </c>
      <c r="X49" s="239" t="str">
        <f>P49</f>
        <v>プラウ耕</v>
      </c>
      <c r="Y49" s="240"/>
      <c r="Z49" s="243"/>
      <c r="AA49" s="32">
        <f>S49+1</f>
        <v>33</v>
      </c>
      <c r="AB49" s="35" t="str">
        <f>T49</f>
        <v>年</v>
      </c>
      <c r="AC49" s="469">
        <f t="shared" ref="AC49" si="77">U49</f>
        <v>3.06</v>
      </c>
      <c r="AD49" s="471"/>
      <c r="AE49" s="281"/>
      <c r="AF49" s="282"/>
      <c r="AH49" s="366">
        <v>30552.400000000001</v>
      </c>
      <c r="AI49" s="542">
        <f t="shared" ref="AI49" si="78">AH49/10000</f>
        <v>3.05524</v>
      </c>
    </row>
    <row r="50" spans="1:35" ht="23.1" customHeight="1" x14ac:dyDescent="0.15">
      <c r="A50" s="383"/>
      <c r="B50" s="369"/>
      <c r="C50" s="390"/>
      <c r="D50" s="370"/>
      <c r="E50" s="369"/>
      <c r="F50" s="370"/>
      <c r="G50" s="372"/>
      <c r="H50" s="283"/>
      <c r="I50" s="284"/>
      <c r="J50" s="285"/>
      <c r="K50" s="93" t="s">
        <v>216</v>
      </c>
      <c r="L50" s="36" t="s">
        <v>1</v>
      </c>
      <c r="M50" s="396"/>
      <c r="N50" s="397"/>
      <c r="O50" s="365"/>
      <c r="P50" s="241"/>
      <c r="Q50" s="242"/>
      <c r="R50" s="244"/>
      <c r="S50" s="33" t="str">
        <f t="shared" ref="S50" si="79">K50</f>
        <v>8～9</v>
      </c>
      <c r="T50" s="36" t="str">
        <f>L50</f>
        <v>月</v>
      </c>
      <c r="U50" s="461"/>
      <c r="V50" s="461"/>
      <c r="W50" s="365"/>
      <c r="X50" s="241"/>
      <c r="Y50" s="242"/>
      <c r="Z50" s="244"/>
      <c r="AA50" s="33" t="str">
        <f>S50</f>
        <v>8～9</v>
      </c>
      <c r="AB50" s="36" t="str">
        <f>T50</f>
        <v>月</v>
      </c>
      <c r="AC50" s="461"/>
      <c r="AD50" s="361"/>
      <c r="AE50" s="328"/>
      <c r="AF50" s="329"/>
      <c r="AH50" s="367"/>
      <c r="AI50" s="543"/>
    </row>
    <row r="51" spans="1:35" ht="23.1" customHeight="1" x14ac:dyDescent="0.15">
      <c r="A51" s="383"/>
      <c r="B51" s="369"/>
      <c r="C51" s="390"/>
      <c r="D51" s="370"/>
      <c r="E51" s="369" t="s">
        <v>192</v>
      </c>
      <c r="F51" s="370"/>
      <c r="G51" s="371" t="s">
        <v>221</v>
      </c>
      <c r="H51" s="281" t="s">
        <v>165</v>
      </c>
      <c r="I51" s="224"/>
      <c r="J51" s="282"/>
      <c r="K51" s="91">
        <v>31</v>
      </c>
      <c r="L51" s="35" t="s">
        <v>0</v>
      </c>
      <c r="M51" s="396"/>
      <c r="N51" s="397"/>
      <c r="O51" s="364" t="str">
        <f t="shared" ref="O51" si="80">G51</f>
        <v>ｂ</v>
      </c>
      <c r="P51" s="313" t="str">
        <f t="shared" ref="P51" si="81">H51</f>
        <v>種子消毒</v>
      </c>
      <c r="Q51" s="275"/>
      <c r="R51" s="314"/>
      <c r="S51" s="32">
        <f t="shared" ref="S51" si="82">K51+1</f>
        <v>32</v>
      </c>
      <c r="T51" s="38" t="str">
        <f>L51</f>
        <v>年</v>
      </c>
      <c r="U51" s="461"/>
      <c r="V51" s="461"/>
      <c r="W51" s="373"/>
      <c r="X51" s="374"/>
      <c r="Y51" s="374"/>
      <c r="Z51" s="374"/>
      <c r="AA51" s="374"/>
      <c r="AB51" s="375"/>
      <c r="AC51" s="461"/>
      <c r="AD51" s="361"/>
      <c r="AE51" s="328"/>
      <c r="AF51" s="329"/>
      <c r="AH51" s="367"/>
      <c r="AI51" s="543"/>
    </row>
    <row r="52" spans="1:35" ht="23.1" customHeight="1" x14ac:dyDescent="0.15">
      <c r="A52" s="383"/>
      <c r="B52" s="369"/>
      <c r="C52" s="390"/>
      <c r="D52" s="370"/>
      <c r="E52" s="369"/>
      <c r="F52" s="370"/>
      <c r="G52" s="372"/>
      <c r="H52" s="283"/>
      <c r="I52" s="284"/>
      <c r="J52" s="285"/>
      <c r="K52" s="93" t="s">
        <v>218</v>
      </c>
      <c r="L52" s="36" t="s">
        <v>1</v>
      </c>
      <c r="M52" s="396"/>
      <c r="N52" s="397"/>
      <c r="O52" s="365"/>
      <c r="P52" s="241"/>
      <c r="Q52" s="242"/>
      <c r="R52" s="244"/>
      <c r="S52" s="33" t="str">
        <f t="shared" ref="S52" si="83">K52</f>
        <v>9～10</v>
      </c>
      <c r="T52" s="36" t="str">
        <f>L52</f>
        <v>月</v>
      </c>
      <c r="U52" s="461"/>
      <c r="V52" s="461"/>
      <c r="W52" s="376"/>
      <c r="X52" s="377"/>
      <c r="Y52" s="377"/>
      <c r="Z52" s="377"/>
      <c r="AA52" s="377"/>
      <c r="AB52" s="378"/>
      <c r="AC52" s="461"/>
      <c r="AD52" s="361"/>
      <c r="AE52" s="328"/>
      <c r="AF52" s="329"/>
      <c r="AH52" s="367"/>
      <c r="AI52" s="543"/>
    </row>
    <row r="53" spans="1:35" ht="23.1" customHeight="1" x14ac:dyDescent="0.15">
      <c r="A53" s="383"/>
      <c r="B53" s="369"/>
      <c r="C53" s="390"/>
      <c r="D53" s="370"/>
      <c r="E53" s="379" t="s">
        <v>193</v>
      </c>
      <c r="F53" s="380"/>
      <c r="G53" s="383" t="s">
        <v>222</v>
      </c>
      <c r="H53" s="328" t="s">
        <v>220</v>
      </c>
      <c r="I53" s="225"/>
      <c r="J53" s="329"/>
      <c r="K53" s="91">
        <v>31</v>
      </c>
      <c r="L53" s="38" t="s">
        <v>0</v>
      </c>
      <c r="M53" s="396"/>
      <c r="N53" s="397"/>
      <c r="O53" s="373"/>
      <c r="P53" s="374"/>
      <c r="Q53" s="374"/>
      <c r="R53" s="374"/>
      <c r="S53" s="374"/>
      <c r="T53" s="375"/>
      <c r="U53" s="461"/>
      <c r="V53" s="461"/>
      <c r="W53" s="373"/>
      <c r="X53" s="374"/>
      <c r="Y53" s="374"/>
      <c r="Z53" s="374"/>
      <c r="AA53" s="374"/>
      <c r="AB53" s="375"/>
      <c r="AC53" s="461"/>
      <c r="AD53" s="361"/>
      <c r="AE53" s="328"/>
      <c r="AF53" s="329"/>
      <c r="AH53" s="367"/>
      <c r="AI53" s="543"/>
    </row>
    <row r="54" spans="1:35" ht="23.1" customHeight="1" thickBot="1" x14ac:dyDescent="0.2">
      <c r="A54" s="372"/>
      <c r="B54" s="391"/>
      <c r="C54" s="392"/>
      <c r="D54" s="393"/>
      <c r="E54" s="381"/>
      <c r="F54" s="382"/>
      <c r="G54" s="372"/>
      <c r="H54" s="283"/>
      <c r="I54" s="284"/>
      <c r="J54" s="285"/>
      <c r="K54" s="93" t="s">
        <v>216</v>
      </c>
      <c r="L54" s="36" t="s">
        <v>1</v>
      </c>
      <c r="M54" s="398"/>
      <c r="N54" s="399"/>
      <c r="O54" s="376"/>
      <c r="P54" s="377"/>
      <c r="Q54" s="377"/>
      <c r="R54" s="377"/>
      <c r="S54" s="377"/>
      <c r="T54" s="378"/>
      <c r="U54" s="470"/>
      <c r="V54" s="470"/>
      <c r="W54" s="376"/>
      <c r="X54" s="377"/>
      <c r="Y54" s="377"/>
      <c r="Z54" s="377"/>
      <c r="AA54" s="377"/>
      <c r="AB54" s="378"/>
      <c r="AC54" s="470"/>
      <c r="AD54" s="363"/>
      <c r="AE54" s="283"/>
      <c r="AF54" s="285"/>
      <c r="AH54" s="368"/>
      <c r="AI54" s="544"/>
    </row>
    <row r="55" spans="1:35" ht="23.1" customHeight="1" x14ac:dyDescent="0.15">
      <c r="A55" s="388">
        <v>9</v>
      </c>
      <c r="B55" s="389" t="s">
        <v>194</v>
      </c>
      <c r="C55" s="390"/>
      <c r="D55" s="370"/>
      <c r="E55" s="394" t="s">
        <v>191</v>
      </c>
      <c r="F55" s="395"/>
      <c r="G55" s="371" t="s">
        <v>215</v>
      </c>
      <c r="H55" s="281" t="s">
        <v>164</v>
      </c>
      <c r="I55" s="224"/>
      <c r="J55" s="282"/>
      <c r="K55" s="94">
        <v>31</v>
      </c>
      <c r="L55" s="35" t="s">
        <v>0</v>
      </c>
      <c r="M55" s="396">
        <f t="shared" ref="M55" si="84">IF(AI55=0,"-",ROUND(AI55,2))</f>
        <v>0.08</v>
      </c>
      <c r="N55" s="397"/>
      <c r="O55" s="364" t="str">
        <f t="shared" ref="O55" si="85">G55</f>
        <v>a</v>
      </c>
      <c r="P55" s="313" t="str">
        <f t="shared" ref="P55" si="86">H55</f>
        <v>プラウ耕</v>
      </c>
      <c r="Q55" s="275"/>
      <c r="R55" s="314"/>
      <c r="S55" s="34">
        <f t="shared" ref="S55" si="87">K55+1</f>
        <v>32</v>
      </c>
      <c r="T55" s="38" t="str">
        <f>L55</f>
        <v>年</v>
      </c>
      <c r="U55" s="360">
        <f t="shared" ref="U55" si="88">M55</f>
        <v>0.08</v>
      </c>
      <c r="V55" s="361"/>
      <c r="W55" s="364" t="str">
        <f>O55</f>
        <v>a</v>
      </c>
      <c r="X55" s="313" t="str">
        <f>P55</f>
        <v>プラウ耕</v>
      </c>
      <c r="Y55" s="275"/>
      <c r="Z55" s="314"/>
      <c r="AA55" s="34">
        <f>S55+1</f>
        <v>33</v>
      </c>
      <c r="AB55" s="38" t="str">
        <f>T55</f>
        <v>年</v>
      </c>
      <c r="AC55" s="360">
        <f t="shared" ref="AC55" si="89">U55</f>
        <v>0.08</v>
      </c>
      <c r="AD55" s="361"/>
      <c r="AE55" s="328"/>
      <c r="AF55" s="329"/>
      <c r="AH55" s="366">
        <v>788</v>
      </c>
      <c r="AI55" s="542">
        <f t="shared" ref="AI55" si="90">AH55/10000</f>
        <v>7.8799999999999995E-2</v>
      </c>
    </row>
    <row r="56" spans="1:35" ht="23.1" customHeight="1" x14ac:dyDescent="0.15">
      <c r="A56" s="383"/>
      <c r="B56" s="369"/>
      <c r="C56" s="390"/>
      <c r="D56" s="370"/>
      <c r="E56" s="369"/>
      <c r="F56" s="370"/>
      <c r="G56" s="372"/>
      <c r="H56" s="283"/>
      <c r="I56" s="284"/>
      <c r="J56" s="285"/>
      <c r="K56" s="93" t="s">
        <v>216</v>
      </c>
      <c r="L56" s="36" t="s">
        <v>1</v>
      </c>
      <c r="M56" s="396"/>
      <c r="N56" s="397"/>
      <c r="O56" s="365"/>
      <c r="P56" s="241"/>
      <c r="Q56" s="242"/>
      <c r="R56" s="244"/>
      <c r="S56" s="33" t="str">
        <f t="shared" ref="S56" si="91">K56</f>
        <v>8～9</v>
      </c>
      <c r="T56" s="36" t="str">
        <f>L56</f>
        <v>月</v>
      </c>
      <c r="U56" s="360"/>
      <c r="V56" s="361"/>
      <c r="W56" s="365"/>
      <c r="X56" s="241"/>
      <c r="Y56" s="242"/>
      <c r="Z56" s="244"/>
      <c r="AA56" s="33" t="str">
        <f>S56</f>
        <v>8～9</v>
      </c>
      <c r="AB56" s="36" t="str">
        <f>T56</f>
        <v>月</v>
      </c>
      <c r="AC56" s="360"/>
      <c r="AD56" s="361"/>
      <c r="AE56" s="328"/>
      <c r="AF56" s="329"/>
      <c r="AH56" s="367"/>
      <c r="AI56" s="543"/>
    </row>
    <row r="57" spans="1:35" ht="23.1" customHeight="1" x14ac:dyDescent="0.15">
      <c r="A57" s="383"/>
      <c r="B57" s="369"/>
      <c r="C57" s="390"/>
      <c r="D57" s="370"/>
      <c r="E57" s="369" t="s">
        <v>195</v>
      </c>
      <c r="F57" s="370"/>
      <c r="G57" s="371" t="s">
        <v>221</v>
      </c>
      <c r="H57" s="281" t="s">
        <v>165</v>
      </c>
      <c r="I57" s="224"/>
      <c r="J57" s="282"/>
      <c r="K57" s="91">
        <v>31</v>
      </c>
      <c r="L57" s="35" t="s">
        <v>0</v>
      </c>
      <c r="M57" s="396"/>
      <c r="N57" s="397"/>
      <c r="O57" s="364" t="str">
        <f t="shared" ref="O57" si="92">G57</f>
        <v>ｂ</v>
      </c>
      <c r="P57" s="313" t="str">
        <f t="shared" ref="P57" si="93">H57</f>
        <v>種子消毒</v>
      </c>
      <c r="Q57" s="275"/>
      <c r="R57" s="314"/>
      <c r="S57" s="32">
        <f t="shared" ref="S57" si="94">K57+1</f>
        <v>32</v>
      </c>
      <c r="T57" s="38" t="str">
        <f>L57</f>
        <v>年</v>
      </c>
      <c r="U57" s="360"/>
      <c r="V57" s="361"/>
      <c r="W57" s="373"/>
      <c r="X57" s="374"/>
      <c r="Y57" s="374"/>
      <c r="Z57" s="374"/>
      <c r="AA57" s="374"/>
      <c r="AB57" s="375"/>
      <c r="AC57" s="360"/>
      <c r="AD57" s="361"/>
      <c r="AE57" s="328"/>
      <c r="AF57" s="329"/>
      <c r="AH57" s="367"/>
      <c r="AI57" s="543"/>
    </row>
    <row r="58" spans="1:35" ht="23.1" customHeight="1" x14ac:dyDescent="0.15">
      <c r="A58" s="383"/>
      <c r="B58" s="369"/>
      <c r="C58" s="390"/>
      <c r="D58" s="370"/>
      <c r="E58" s="369"/>
      <c r="F58" s="370"/>
      <c r="G58" s="372"/>
      <c r="H58" s="283"/>
      <c r="I58" s="284"/>
      <c r="J58" s="285"/>
      <c r="K58" s="93" t="s">
        <v>218</v>
      </c>
      <c r="L58" s="36" t="s">
        <v>1</v>
      </c>
      <c r="M58" s="396"/>
      <c r="N58" s="397"/>
      <c r="O58" s="365"/>
      <c r="P58" s="241"/>
      <c r="Q58" s="242"/>
      <c r="R58" s="244"/>
      <c r="S58" s="33" t="str">
        <f t="shared" ref="S58" si="95">K58</f>
        <v>9～10</v>
      </c>
      <c r="T58" s="36" t="str">
        <f>L58</f>
        <v>月</v>
      </c>
      <c r="U58" s="360"/>
      <c r="V58" s="361"/>
      <c r="W58" s="376"/>
      <c r="X58" s="377"/>
      <c r="Y58" s="377"/>
      <c r="Z58" s="377"/>
      <c r="AA58" s="377"/>
      <c r="AB58" s="378"/>
      <c r="AC58" s="360"/>
      <c r="AD58" s="361"/>
      <c r="AE58" s="328"/>
      <c r="AF58" s="329"/>
      <c r="AH58" s="367"/>
      <c r="AI58" s="543"/>
    </row>
    <row r="59" spans="1:35" ht="23.1" customHeight="1" x14ac:dyDescent="0.15">
      <c r="A59" s="383"/>
      <c r="B59" s="369"/>
      <c r="C59" s="390"/>
      <c r="D59" s="370"/>
      <c r="E59" s="379" t="s">
        <v>196</v>
      </c>
      <c r="F59" s="380"/>
      <c r="G59" s="383" t="s">
        <v>222</v>
      </c>
      <c r="H59" s="328" t="s">
        <v>220</v>
      </c>
      <c r="I59" s="225"/>
      <c r="J59" s="329"/>
      <c r="K59" s="91">
        <v>31</v>
      </c>
      <c r="L59" s="38" t="s">
        <v>0</v>
      </c>
      <c r="M59" s="396"/>
      <c r="N59" s="397"/>
      <c r="O59" s="373"/>
      <c r="P59" s="374"/>
      <c r="Q59" s="374"/>
      <c r="R59" s="374"/>
      <c r="S59" s="374"/>
      <c r="T59" s="375"/>
      <c r="U59" s="360"/>
      <c r="V59" s="361"/>
      <c r="W59" s="373"/>
      <c r="X59" s="374"/>
      <c r="Y59" s="374"/>
      <c r="Z59" s="374"/>
      <c r="AA59" s="374"/>
      <c r="AB59" s="375"/>
      <c r="AC59" s="360"/>
      <c r="AD59" s="361"/>
      <c r="AE59" s="328"/>
      <c r="AF59" s="329"/>
      <c r="AH59" s="367"/>
      <c r="AI59" s="543"/>
    </row>
    <row r="60" spans="1:35" ht="23.1" customHeight="1" thickBot="1" x14ac:dyDescent="0.2">
      <c r="A60" s="372"/>
      <c r="B60" s="391"/>
      <c r="C60" s="392"/>
      <c r="D60" s="393"/>
      <c r="E60" s="381"/>
      <c r="F60" s="382"/>
      <c r="G60" s="372"/>
      <c r="H60" s="283"/>
      <c r="I60" s="284"/>
      <c r="J60" s="285"/>
      <c r="K60" s="93" t="s">
        <v>216</v>
      </c>
      <c r="L60" s="36" t="s">
        <v>1</v>
      </c>
      <c r="M60" s="398"/>
      <c r="N60" s="399"/>
      <c r="O60" s="376"/>
      <c r="P60" s="377"/>
      <c r="Q60" s="377"/>
      <c r="R60" s="377"/>
      <c r="S60" s="377"/>
      <c r="T60" s="378"/>
      <c r="U60" s="362"/>
      <c r="V60" s="363"/>
      <c r="W60" s="376"/>
      <c r="X60" s="377"/>
      <c r="Y60" s="377"/>
      <c r="Z60" s="377"/>
      <c r="AA60" s="377"/>
      <c r="AB60" s="378"/>
      <c r="AC60" s="362"/>
      <c r="AD60" s="363"/>
      <c r="AE60" s="283"/>
      <c r="AF60" s="285"/>
      <c r="AH60" s="368"/>
      <c r="AI60" s="544"/>
    </row>
    <row r="61" spans="1:35" ht="23.1" customHeight="1" x14ac:dyDescent="0.15">
      <c r="A61" s="388">
        <v>10</v>
      </c>
      <c r="B61" s="369" t="s">
        <v>197</v>
      </c>
      <c r="C61" s="390"/>
      <c r="D61" s="370"/>
      <c r="E61" s="394" t="s">
        <v>191</v>
      </c>
      <c r="F61" s="395"/>
      <c r="G61" s="371" t="s">
        <v>215</v>
      </c>
      <c r="H61" s="281" t="s">
        <v>164</v>
      </c>
      <c r="I61" s="224"/>
      <c r="J61" s="282"/>
      <c r="K61" s="94">
        <v>31</v>
      </c>
      <c r="L61" s="35" t="s">
        <v>0</v>
      </c>
      <c r="M61" s="396">
        <f t="shared" ref="M61" si="96">IF(AI61=0,"-",ROUND(AI61,2))</f>
        <v>0.28000000000000003</v>
      </c>
      <c r="N61" s="397"/>
      <c r="O61" s="364" t="str">
        <f t="shared" ref="O61" si="97">G61</f>
        <v>a</v>
      </c>
      <c r="P61" s="313" t="str">
        <f t="shared" ref="P61" si="98">H61</f>
        <v>プラウ耕</v>
      </c>
      <c r="Q61" s="275"/>
      <c r="R61" s="314"/>
      <c r="S61" s="34">
        <f t="shared" ref="S61" si="99">K61+1</f>
        <v>32</v>
      </c>
      <c r="T61" s="38" t="str">
        <f t="shared" ref="T61:T64" si="100">L61</f>
        <v>年</v>
      </c>
      <c r="U61" s="360">
        <f t="shared" ref="U61" si="101">M61</f>
        <v>0.28000000000000003</v>
      </c>
      <c r="V61" s="361"/>
      <c r="W61" s="364" t="str">
        <f t="shared" ref="W61" si="102">O61</f>
        <v>a</v>
      </c>
      <c r="X61" s="313" t="str">
        <f t="shared" ref="X61" si="103">P61</f>
        <v>プラウ耕</v>
      </c>
      <c r="Y61" s="275"/>
      <c r="Z61" s="314"/>
      <c r="AA61" s="34">
        <f t="shared" ref="AA61" si="104">S61+1</f>
        <v>33</v>
      </c>
      <c r="AB61" s="38" t="str">
        <f t="shared" ref="AB61:AB62" si="105">T61</f>
        <v>年</v>
      </c>
      <c r="AC61" s="360">
        <f t="shared" ref="AC61" si="106">U61</f>
        <v>0.28000000000000003</v>
      </c>
      <c r="AD61" s="361"/>
      <c r="AE61" s="328"/>
      <c r="AF61" s="329"/>
      <c r="AH61" s="366">
        <v>2805.6</v>
      </c>
      <c r="AI61" s="542">
        <f t="shared" ref="AI61" si="107">AH61/10000</f>
        <v>0.28055999999999998</v>
      </c>
    </row>
    <row r="62" spans="1:35" ht="23.1" customHeight="1" x14ac:dyDescent="0.15">
      <c r="A62" s="383"/>
      <c r="B62" s="369"/>
      <c r="C62" s="390"/>
      <c r="D62" s="370"/>
      <c r="E62" s="369"/>
      <c r="F62" s="370"/>
      <c r="G62" s="372"/>
      <c r="H62" s="283"/>
      <c r="I62" s="284"/>
      <c r="J62" s="285"/>
      <c r="K62" s="93" t="s">
        <v>216</v>
      </c>
      <c r="L62" s="36" t="s">
        <v>1</v>
      </c>
      <c r="M62" s="396"/>
      <c r="N62" s="397"/>
      <c r="O62" s="365"/>
      <c r="P62" s="241"/>
      <c r="Q62" s="242"/>
      <c r="R62" s="244"/>
      <c r="S62" s="33" t="str">
        <f t="shared" ref="S62" si="108">K62</f>
        <v>8～9</v>
      </c>
      <c r="T62" s="36" t="str">
        <f t="shared" si="100"/>
        <v>月</v>
      </c>
      <c r="U62" s="360"/>
      <c r="V62" s="361"/>
      <c r="W62" s="365"/>
      <c r="X62" s="241"/>
      <c r="Y62" s="242"/>
      <c r="Z62" s="244"/>
      <c r="AA62" s="33" t="str">
        <f t="shared" ref="AA62" si="109">S62</f>
        <v>8～9</v>
      </c>
      <c r="AB62" s="36" t="str">
        <f t="shared" si="105"/>
        <v>月</v>
      </c>
      <c r="AC62" s="360"/>
      <c r="AD62" s="361"/>
      <c r="AE62" s="328"/>
      <c r="AF62" s="329"/>
      <c r="AH62" s="367"/>
      <c r="AI62" s="543"/>
    </row>
    <row r="63" spans="1:35" ht="23.1" customHeight="1" x14ac:dyDescent="0.15">
      <c r="A63" s="383"/>
      <c r="B63" s="369"/>
      <c r="C63" s="390"/>
      <c r="D63" s="370"/>
      <c r="E63" s="369" t="s">
        <v>195</v>
      </c>
      <c r="F63" s="370"/>
      <c r="G63" s="371" t="s">
        <v>221</v>
      </c>
      <c r="H63" s="281" t="s">
        <v>165</v>
      </c>
      <c r="I63" s="224"/>
      <c r="J63" s="282"/>
      <c r="K63" s="91">
        <v>31</v>
      </c>
      <c r="L63" s="35" t="s">
        <v>0</v>
      </c>
      <c r="M63" s="396"/>
      <c r="N63" s="397"/>
      <c r="O63" s="364" t="str">
        <f t="shared" ref="O63" si="110">G63</f>
        <v>ｂ</v>
      </c>
      <c r="P63" s="313" t="str">
        <f t="shared" ref="P63" si="111">H63</f>
        <v>種子消毒</v>
      </c>
      <c r="Q63" s="275"/>
      <c r="R63" s="314"/>
      <c r="S63" s="32">
        <f t="shared" ref="S63" si="112">K63+1</f>
        <v>32</v>
      </c>
      <c r="T63" s="38" t="str">
        <f t="shared" si="100"/>
        <v>年</v>
      </c>
      <c r="U63" s="360"/>
      <c r="V63" s="361"/>
      <c r="W63" s="373"/>
      <c r="X63" s="374"/>
      <c r="Y63" s="374"/>
      <c r="Z63" s="374"/>
      <c r="AA63" s="374"/>
      <c r="AB63" s="375"/>
      <c r="AC63" s="360"/>
      <c r="AD63" s="361"/>
      <c r="AE63" s="328"/>
      <c r="AF63" s="329"/>
      <c r="AH63" s="367"/>
      <c r="AI63" s="543"/>
    </row>
    <row r="64" spans="1:35" ht="23.1" customHeight="1" x14ac:dyDescent="0.15">
      <c r="A64" s="383"/>
      <c r="B64" s="369"/>
      <c r="C64" s="390"/>
      <c r="D64" s="370"/>
      <c r="E64" s="369"/>
      <c r="F64" s="370"/>
      <c r="G64" s="372"/>
      <c r="H64" s="283"/>
      <c r="I64" s="284"/>
      <c r="J64" s="285"/>
      <c r="K64" s="93" t="s">
        <v>218</v>
      </c>
      <c r="L64" s="36" t="s">
        <v>1</v>
      </c>
      <c r="M64" s="396"/>
      <c r="N64" s="397"/>
      <c r="O64" s="365"/>
      <c r="P64" s="241"/>
      <c r="Q64" s="242"/>
      <c r="R64" s="244"/>
      <c r="S64" s="33" t="str">
        <f t="shared" ref="S64" si="113">K64</f>
        <v>9～10</v>
      </c>
      <c r="T64" s="36" t="str">
        <f t="shared" si="100"/>
        <v>月</v>
      </c>
      <c r="U64" s="360"/>
      <c r="V64" s="361"/>
      <c r="W64" s="376"/>
      <c r="X64" s="377"/>
      <c r="Y64" s="377"/>
      <c r="Z64" s="377"/>
      <c r="AA64" s="377"/>
      <c r="AB64" s="378"/>
      <c r="AC64" s="360"/>
      <c r="AD64" s="361"/>
      <c r="AE64" s="328"/>
      <c r="AF64" s="329"/>
      <c r="AH64" s="367"/>
      <c r="AI64" s="543"/>
    </row>
    <row r="65" spans="1:35" ht="23.1" customHeight="1" x14ac:dyDescent="0.15">
      <c r="A65" s="383"/>
      <c r="B65" s="369"/>
      <c r="C65" s="390"/>
      <c r="D65" s="370"/>
      <c r="E65" s="379" t="s">
        <v>198</v>
      </c>
      <c r="F65" s="380"/>
      <c r="G65" s="383" t="s">
        <v>222</v>
      </c>
      <c r="H65" s="328" t="s">
        <v>220</v>
      </c>
      <c r="I65" s="225"/>
      <c r="J65" s="329"/>
      <c r="K65" s="91">
        <v>31</v>
      </c>
      <c r="L65" s="38" t="s">
        <v>0</v>
      </c>
      <c r="M65" s="396"/>
      <c r="N65" s="397"/>
      <c r="O65" s="373"/>
      <c r="P65" s="374"/>
      <c r="Q65" s="374"/>
      <c r="R65" s="374"/>
      <c r="S65" s="374"/>
      <c r="T65" s="375"/>
      <c r="U65" s="360"/>
      <c r="V65" s="361"/>
      <c r="W65" s="373"/>
      <c r="X65" s="374"/>
      <c r="Y65" s="374"/>
      <c r="Z65" s="374"/>
      <c r="AA65" s="374"/>
      <c r="AB65" s="375"/>
      <c r="AC65" s="360"/>
      <c r="AD65" s="361"/>
      <c r="AE65" s="328"/>
      <c r="AF65" s="329"/>
      <c r="AH65" s="367"/>
      <c r="AI65" s="543"/>
    </row>
    <row r="66" spans="1:35" ht="23.1" customHeight="1" thickBot="1" x14ac:dyDescent="0.2">
      <c r="A66" s="372"/>
      <c r="B66" s="391"/>
      <c r="C66" s="392"/>
      <c r="D66" s="393"/>
      <c r="E66" s="381"/>
      <c r="F66" s="382"/>
      <c r="G66" s="372"/>
      <c r="H66" s="283"/>
      <c r="I66" s="284"/>
      <c r="J66" s="285"/>
      <c r="K66" s="93" t="s">
        <v>216</v>
      </c>
      <c r="L66" s="36" t="s">
        <v>1</v>
      </c>
      <c r="M66" s="398"/>
      <c r="N66" s="399"/>
      <c r="O66" s="376"/>
      <c r="P66" s="377"/>
      <c r="Q66" s="377"/>
      <c r="R66" s="377"/>
      <c r="S66" s="377"/>
      <c r="T66" s="378"/>
      <c r="U66" s="362"/>
      <c r="V66" s="363"/>
      <c r="W66" s="376"/>
      <c r="X66" s="377"/>
      <c r="Y66" s="377"/>
      <c r="Z66" s="377"/>
      <c r="AA66" s="377"/>
      <c r="AB66" s="378"/>
      <c r="AC66" s="362"/>
      <c r="AD66" s="363"/>
      <c r="AE66" s="283"/>
      <c r="AF66" s="285"/>
      <c r="AH66" s="368"/>
      <c r="AI66" s="544"/>
    </row>
    <row r="67" spans="1:35" ht="23.1" customHeight="1" x14ac:dyDescent="0.15">
      <c r="A67" s="443" t="s">
        <v>199</v>
      </c>
      <c r="B67" s="446" t="s">
        <v>200</v>
      </c>
      <c r="C67" s="447"/>
      <c r="D67" s="448"/>
      <c r="E67" s="452" t="s">
        <v>191</v>
      </c>
      <c r="F67" s="448"/>
      <c r="G67" s="453" t="s">
        <v>215</v>
      </c>
      <c r="H67" s="454" t="s">
        <v>164</v>
      </c>
      <c r="I67" s="455"/>
      <c r="J67" s="456"/>
      <c r="K67" s="92">
        <v>31</v>
      </c>
      <c r="L67" s="39" t="s">
        <v>0</v>
      </c>
      <c r="M67" s="396">
        <f t="shared" ref="M67" si="114">IF(AI67=0,"-",ROUND(AI67,2))</f>
        <v>12.19</v>
      </c>
      <c r="N67" s="397"/>
      <c r="O67" s="464"/>
      <c r="P67" s="465"/>
      <c r="Q67" s="465"/>
      <c r="R67" s="465"/>
      <c r="S67" s="465"/>
      <c r="T67" s="466"/>
      <c r="U67" s="457" t="s">
        <v>70</v>
      </c>
      <c r="V67" s="458"/>
      <c r="W67" s="552" t="str">
        <f>G67</f>
        <v>a</v>
      </c>
      <c r="X67" s="504" t="str">
        <f>H67</f>
        <v>プラウ耕</v>
      </c>
      <c r="Y67" s="505"/>
      <c r="Z67" s="506"/>
      <c r="AA67" s="42">
        <f>K67+2</f>
        <v>33</v>
      </c>
      <c r="AB67" s="39" t="str">
        <f>L67</f>
        <v>年</v>
      </c>
      <c r="AC67" s="553">
        <f>M67</f>
        <v>12.19</v>
      </c>
      <c r="AD67" s="458"/>
      <c r="AE67" s="454"/>
      <c r="AF67" s="551"/>
      <c r="AH67" s="366">
        <v>121885.3</v>
      </c>
      <c r="AI67" s="542">
        <f t="shared" ref="AI67" si="115">AH67/10000</f>
        <v>12.18853</v>
      </c>
    </row>
    <row r="68" spans="1:35" ht="23.1" customHeight="1" x14ac:dyDescent="0.15">
      <c r="A68" s="444"/>
      <c r="B68" s="369"/>
      <c r="C68" s="390"/>
      <c r="D68" s="370"/>
      <c r="E68" s="369"/>
      <c r="F68" s="370"/>
      <c r="G68" s="372"/>
      <c r="H68" s="283"/>
      <c r="I68" s="284"/>
      <c r="J68" s="285"/>
      <c r="K68" s="93" t="s">
        <v>216</v>
      </c>
      <c r="L68" s="36" t="s">
        <v>1</v>
      </c>
      <c r="M68" s="396"/>
      <c r="N68" s="397"/>
      <c r="O68" s="376"/>
      <c r="P68" s="377"/>
      <c r="Q68" s="377"/>
      <c r="R68" s="377"/>
      <c r="S68" s="377"/>
      <c r="T68" s="378"/>
      <c r="U68" s="360"/>
      <c r="V68" s="361"/>
      <c r="W68" s="365"/>
      <c r="X68" s="241"/>
      <c r="Y68" s="242"/>
      <c r="Z68" s="244"/>
      <c r="AA68" s="33" t="str">
        <f>K68</f>
        <v>8～9</v>
      </c>
      <c r="AB68" s="36" t="str">
        <f>L68</f>
        <v>月</v>
      </c>
      <c r="AC68" s="461"/>
      <c r="AD68" s="361"/>
      <c r="AE68" s="328"/>
      <c r="AF68" s="539"/>
      <c r="AH68" s="367"/>
      <c r="AI68" s="543"/>
    </row>
    <row r="69" spans="1:35" ht="21" customHeight="1" x14ac:dyDescent="0.15">
      <c r="A69" s="444"/>
      <c r="B69" s="369"/>
      <c r="C69" s="390"/>
      <c r="D69" s="370"/>
      <c r="E69" s="369" t="s">
        <v>192</v>
      </c>
      <c r="F69" s="370"/>
      <c r="G69" s="371" t="s">
        <v>221</v>
      </c>
      <c r="H69" s="281" t="s">
        <v>165</v>
      </c>
      <c r="I69" s="224"/>
      <c r="J69" s="282"/>
      <c r="K69" s="91">
        <v>31</v>
      </c>
      <c r="L69" s="35" t="s">
        <v>0</v>
      </c>
      <c r="M69" s="396"/>
      <c r="N69" s="397"/>
      <c r="O69" s="373"/>
      <c r="P69" s="374"/>
      <c r="Q69" s="374"/>
      <c r="R69" s="374"/>
      <c r="S69" s="374"/>
      <c r="T69" s="375"/>
      <c r="U69" s="360"/>
      <c r="V69" s="361"/>
      <c r="W69" s="373"/>
      <c r="X69" s="374"/>
      <c r="Y69" s="374"/>
      <c r="Z69" s="374"/>
      <c r="AA69" s="374"/>
      <c r="AB69" s="375"/>
      <c r="AC69" s="461"/>
      <c r="AD69" s="361"/>
      <c r="AE69" s="328"/>
      <c r="AF69" s="539"/>
      <c r="AH69" s="367"/>
      <c r="AI69" s="543"/>
    </row>
    <row r="70" spans="1:35" ht="23.1" customHeight="1" x14ac:dyDescent="0.15">
      <c r="A70" s="444"/>
      <c r="B70" s="369"/>
      <c r="C70" s="390"/>
      <c r="D70" s="370"/>
      <c r="E70" s="369"/>
      <c r="F70" s="370"/>
      <c r="G70" s="372"/>
      <c r="H70" s="283"/>
      <c r="I70" s="284"/>
      <c r="J70" s="285"/>
      <c r="K70" s="93" t="s">
        <v>218</v>
      </c>
      <c r="L70" s="36" t="s">
        <v>1</v>
      </c>
      <c r="M70" s="396"/>
      <c r="N70" s="397"/>
      <c r="O70" s="376"/>
      <c r="P70" s="377"/>
      <c r="Q70" s="377"/>
      <c r="R70" s="377"/>
      <c r="S70" s="377"/>
      <c r="T70" s="378"/>
      <c r="U70" s="360"/>
      <c r="V70" s="361"/>
      <c r="W70" s="376"/>
      <c r="X70" s="377"/>
      <c r="Y70" s="377"/>
      <c r="Z70" s="377"/>
      <c r="AA70" s="377"/>
      <c r="AB70" s="378"/>
      <c r="AC70" s="461"/>
      <c r="AD70" s="361"/>
      <c r="AE70" s="328"/>
      <c r="AF70" s="539"/>
      <c r="AH70" s="367"/>
      <c r="AI70" s="543"/>
    </row>
    <row r="71" spans="1:35" ht="23.1" customHeight="1" x14ac:dyDescent="0.15">
      <c r="A71" s="444"/>
      <c r="B71" s="369"/>
      <c r="C71" s="390"/>
      <c r="D71" s="370"/>
      <c r="E71" s="379" t="s">
        <v>201</v>
      </c>
      <c r="F71" s="380"/>
      <c r="G71" s="383" t="s">
        <v>222</v>
      </c>
      <c r="H71" s="328" t="s">
        <v>220</v>
      </c>
      <c r="I71" s="225"/>
      <c r="J71" s="329"/>
      <c r="K71" s="91">
        <v>31</v>
      </c>
      <c r="L71" s="38" t="s">
        <v>0</v>
      </c>
      <c r="M71" s="396"/>
      <c r="N71" s="397"/>
      <c r="O71" s="373"/>
      <c r="P71" s="374"/>
      <c r="Q71" s="374"/>
      <c r="R71" s="374"/>
      <c r="S71" s="374"/>
      <c r="T71" s="375"/>
      <c r="U71" s="360"/>
      <c r="V71" s="361"/>
      <c r="W71" s="373"/>
      <c r="X71" s="374"/>
      <c r="Y71" s="374"/>
      <c r="Z71" s="374"/>
      <c r="AA71" s="374"/>
      <c r="AB71" s="375"/>
      <c r="AC71" s="461"/>
      <c r="AD71" s="361"/>
      <c r="AE71" s="328"/>
      <c r="AF71" s="539"/>
      <c r="AH71" s="367"/>
      <c r="AI71" s="543"/>
    </row>
    <row r="72" spans="1:35" ht="23.1" customHeight="1" thickBot="1" x14ac:dyDescent="0.2">
      <c r="A72" s="445"/>
      <c r="B72" s="369"/>
      <c r="C72" s="390"/>
      <c r="D72" s="370"/>
      <c r="E72" s="381"/>
      <c r="F72" s="382"/>
      <c r="G72" s="383"/>
      <c r="H72" s="283"/>
      <c r="I72" s="284"/>
      <c r="J72" s="285"/>
      <c r="K72" s="91" t="s">
        <v>216</v>
      </c>
      <c r="L72" s="57" t="s">
        <v>1</v>
      </c>
      <c r="M72" s="398"/>
      <c r="N72" s="399"/>
      <c r="O72" s="376"/>
      <c r="P72" s="377"/>
      <c r="Q72" s="377"/>
      <c r="R72" s="377"/>
      <c r="S72" s="377"/>
      <c r="T72" s="378"/>
      <c r="U72" s="362"/>
      <c r="V72" s="363"/>
      <c r="W72" s="376"/>
      <c r="X72" s="377"/>
      <c r="Y72" s="377"/>
      <c r="Z72" s="377"/>
      <c r="AA72" s="377"/>
      <c r="AB72" s="378"/>
      <c r="AC72" s="470"/>
      <c r="AD72" s="363"/>
      <c r="AE72" s="283"/>
      <c r="AF72" s="540"/>
      <c r="AH72" s="367"/>
      <c r="AI72" s="544"/>
    </row>
    <row r="73" spans="1:35" ht="23.1" customHeight="1" x14ac:dyDescent="0.15">
      <c r="A73" s="459" t="s">
        <v>202</v>
      </c>
      <c r="B73" s="369"/>
      <c r="C73" s="390"/>
      <c r="D73" s="370"/>
      <c r="E73" s="394" t="s">
        <v>191</v>
      </c>
      <c r="F73" s="395"/>
      <c r="G73" s="373"/>
      <c r="H73" s="374"/>
      <c r="I73" s="374"/>
      <c r="J73" s="374"/>
      <c r="K73" s="374"/>
      <c r="L73" s="375"/>
      <c r="M73" s="396" t="str">
        <f t="shared" ref="M73" si="116">IF(AI73=0,"-",ROUND(AI73,2))</f>
        <v>-</v>
      </c>
      <c r="N73" s="397"/>
      <c r="O73" s="433" t="str">
        <f>G67</f>
        <v>a</v>
      </c>
      <c r="P73" s="434" t="str">
        <f>H67</f>
        <v>プラウ耕</v>
      </c>
      <c r="Q73" s="435"/>
      <c r="R73" s="315"/>
      <c r="S73" s="12">
        <f>K67+1</f>
        <v>32</v>
      </c>
      <c r="T73" s="43" t="str">
        <f>L67</f>
        <v>年</v>
      </c>
      <c r="U73" s="461">
        <f>M67</f>
        <v>12.19</v>
      </c>
      <c r="V73" s="361"/>
      <c r="W73" s="373"/>
      <c r="X73" s="374"/>
      <c r="Y73" s="374"/>
      <c r="Z73" s="374"/>
      <c r="AA73" s="374"/>
      <c r="AB73" s="375"/>
      <c r="AC73" s="497" t="s">
        <v>70</v>
      </c>
      <c r="AD73" s="471"/>
      <c r="AE73" s="281"/>
      <c r="AF73" s="538"/>
      <c r="AH73" s="367"/>
      <c r="AI73" s="542">
        <f t="shared" ref="AI73" si="117">AH73/10000</f>
        <v>0</v>
      </c>
    </row>
    <row r="74" spans="1:35" ht="23.1" customHeight="1" x14ac:dyDescent="0.15">
      <c r="A74" s="444"/>
      <c r="B74" s="369"/>
      <c r="C74" s="390"/>
      <c r="D74" s="370"/>
      <c r="E74" s="369"/>
      <c r="F74" s="370"/>
      <c r="G74" s="376"/>
      <c r="H74" s="377"/>
      <c r="I74" s="377"/>
      <c r="J74" s="377"/>
      <c r="K74" s="377"/>
      <c r="L74" s="378"/>
      <c r="M74" s="396"/>
      <c r="N74" s="397"/>
      <c r="O74" s="407"/>
      <c r="P74" s="436"/>
      <c r="Q74" s="437"/>
      <c r="R74" s="338"/>
      <c r="S74" s="13" t="str">
        <f>K68</f>
        <v>8～9</v>
      </c>
      <c r="T74" s="41" t="str">
        <f>L68</f>
        <v>月</v>
      </c>
      <c r="U74" s="461"/>
      <c r="V74" s="361"/>
      <c r="W74" s="376"/>
      <c r="X74" s="377"/>
      <c r="Y74" s="377"/>
      <c r="Z74" s="377"/>
      <c r="AA74" s="377"/>
      <c r="AB74" s="378"/>
      <c r="AC74" s="360"/>
      <c r="AD74" s="361"/>
      <c r="AE74" s="328"/>
      <c r="AF74" s="539"/>
      <c r="AH74" s="367"/>
      <c r="AI74" s="543"/>
    </row>
    <row r="75" spans="1:35" ht="23.1" customHeight="1" x14ac:dyDescent="0.15">
      <c r="A75" s="444"/>
      <c r="B75" s="369"/>
      <c r="C75" s="390"/>
      <c r="D75" s="370"/>
      <c r="E75" s="369" t="s">
        <v>192</v>
      </c>
      <c r="F75" s="370"/>
      <c r="G75" s="373"/>
      <c r="H75" s="374"/>
      <c r="I75" s="374"/>
      <c r="J75" s="374"/>
      <c r="K75" s="374"/>
      <c r="L75" s="375"/>
      <c r="M75" s="396"/>
      <c r="N75" s="397"/>
      <c r="O75" s="433" t="str">
        <f>G69</f>
        <v>ｂ</v>
      </c>
      <c r="P75" s="434" t="str">
        <f>H69</f>
        <v>種子消毒</v>
      </c>
      <c r="Q75" s="435"/>
      <c r="R75" s="315"/>
      <c r="S75" s="12">
        <f>K69+1</f>
        <v>32</v>
      </c>
      <c r="T75" s="43" t="str">
        <f>L69</f>
        <v>年</v>
      </c>
      <c r="U75" s="461"/>
      <c r="V75" s="361"/>
      <c r="W75" s="373"/>
      <c r="X75" s="374"/>
      <c r="Y75" s="374"/>
      <c r="Z75" s="374"/>
      <c r="AA75" s="374"/>
      <c r="AB75" s="375"/>
      <c r="AC75" s="360"/>
      <c r="AD75" s="361"/>
      <c r="AE75" s="328"/>
      <c r="AF75" s="539"/>
      <c r="AH75" s="367"/>
      <c r="AI75" s="543"/>
    </row>
    <row r="76" spans="1:35" ht="23.1" customHeight="1" x14ac:dyDescent="0.15">
      <c r="A76" s="444"/>
      <c r="B76" s="369"/>
      <c r="C76" s="390"/>
      <c r="D76" s="370"/>
      <c r="E76" s="369"/>
      <c r="F76" s="370"/>
      <c r="G76" s="376"/>
      <c r="H76" s="377"/>
      <c r="I76" s="377"/>
      <c r="J76" s="377"/>
      <c r="K76" s="377"/>
      <c r="L76" s="378"/>
      <c r="M76" s="396"/>
      <c r="N76" s="397"/>
      <c r="O76" s="407"/>
      <c r="P76" s="436"/>
      <c r="Q76" s="437"/>
      <c r="R76" s="338"/>
      <c r="S76" s="13" t="str">
        <f>K70</f>
        <v>9～10</v>
      </c>
      <c r="T76" s="41" t="str">
        <f>L70</f>
        <v>月</v>
      </c>
      <c r="U76" s="461"/>
      <c r="V76" s="361"/>
      <c r="W76" s="376"/>
      <c r="X76" s="377"/>
      <c r="Y76" s="377"/>
      <c r="Z76" s="377"/>
      <c r="AA76" s="377"/>
      <c r="AB76" s="378"/>
      <c r="AC76" s="360"/>
      <c r="AD76" s="361"/>
      <c r="AE76" s="328"/>
      <c r="AF76" s="539"/>
      <c r="AH76" s="367"/>
      <c r="AI76" s="543"/>
    </row>
    <row r="77" spans="1:35" ht="23.1" customHeight="1" x14ac:dyDescent="0.15">
      <c r="A77" s="444"/>
      <c r="B77" s="369"/>
      <c r="C77" s="390"/>
      <c r="D77" s="370"/>
      <c r="E77" s="379" t="s">
        <v>203</v>
      </c>
      <c r="F77" s="380"/>
      <c r="G77" s="373"/>
      <c r="H77" s="374"/>
      <c r="I77" s="374"/>
      <c r="J77" s="374"/>
      <c r="K77" s="374"/>
      <c r="L77" s="375"/>
      <c r="M77" s="396"/>
      <c r="N77" s="397"/>
      <c r="O77" s="373"/>
      <c r="P77" s="374"/>
      <c r="Q77" s="374"/>
      <c r="R77" s="374"/>
      <c r="S77" s="374"/>
      <c r="T77" s="375"/>
      <c r="U77" s="461"/>
      <c r="V77" s="361"/>
      <c r="W77" s="373"/>
      <c r="X77" s="374"/>
      <c r="Y77" s="374"/>
      <c r="Z77" s="374"/>
      <c r="AA77" s="374"/>
      <c r="AB77" s="375"/>
      <c r="AC77" s="360"/>
      <c r="AD77" s="361"/>
      <c r="AE77" s="328"/>
      <c r="AF77" s="539"/>
      <c r="AH77" s="367"/>
      <c r="AI77" s="543"/>
    </row>
    <row r="78" spans="1:35" ht="23.1" customHeight="1" thickBot="1" x14ac:dyDescent="0.2">
      <c r="A78" s="460"/>
      <c r="B78" s="449"/>
      <c r="C78" s="450"/>
      <c r="D78" s="451"/>
      <c r="E78" s="438"/>
      <c r="F78" s="439"/>
      <c r="G78" s="440"/>
      <c r="H78" s="441"/>
      <c r="I78" s="441"/>
      <c r="J78" s="441"/>
      <c r="K78" s="441"/>
      <c r="L78" s="442"/>
      <c r="M78" s="396"/>
      <c r="N78" s="397"/>
      <c r="O78" s="440"/>
      <c r="P78" s="441"/>
      <c r="Q78" s="441"/>
      <c r="R78" s="441"/>
      <c r="S78" s="441"/>
      <c r="T78" s="442"/>
      <c r="U78" s="462"/>
      <c r="V78" s="463"/>
      <c r="W78" s="440"/>
      <c r="X78" s="441"/>
      <c r="Y78" s="441"/>
      <c r="Z78" s="441"/>
      <c r="AA78" s="441"/>
      <c r="AB78" s="442"/>
      <c r="AC78" s="498"/>
      <c r="AD78" s="463"/>
      <c r="AE78" s="545"/>
      <c r="AF78" s="546"/>
      <c r="AH78" s="368"/>
      <c r="AI78" s="544"/>
    </row>
    <row r="79" spans="1:35" ht="23.1" customHeight="1" x14ac:dyDescent="0.15">
      <c r="A79" s="443" t="s">
        <v>204</v>
      </c>
      <c r="B79" s="531" t="s">
        <v>205</v>
      </c>
      <c r="C79" s="532"/>
      <c r="D79" s="533"/>
      <c r="E79" s="452" t="s">
        <v>191</v>
      </c>
      <c r="F79" s="448"/>
      <c r="G79" s="453" t="s">
        <v>215</v>
      </c>
      <c r="H79" s="454" t="s">
        <v>164</v>
      </c>
      <c r="I79" s="455"/>
      <c r="J79" s="456"/>
      <c r="K79" s="97">
        <v>31</v>
      </c>
      <c r="L79" s="39" t="s">
        <v>0</v>
      </c>
      <c r="M79" s="481">
        <f t="shared" ref="M79" si="118">IF(AI79=0,"-",ROUND(AI79,2))</f>
        <v>18.23</v>
      </c>
      <c r="N79" s="482"/>
      <c r="O79" s="464"/>
      <c r="P79" s="465"/>
      <c r="Q79" s="465"/>
      <c r="R79" s="465"/>
      <c r="S79" s="465"/>
      <c r="T79" s="466"/>
      <c r="U79" s="457" t="s">
        <v>70</v>
      </c>
      <c r="V79" s="458"/>
      <c r="W79" s="464"/>
      <c r="X79" s="465"/>
      <c r="Y79" s="465"/>
      <c r="Z79" s="465"/>
      <c r="AA79" s="465"/>
      <c r="AB79" s="466"/>
      <c r="AC79" s="457" t="str">
        <f>U79</f>
        <v>―</v>
      </c>
      <c r="AD79" s="458"/>
      <c r="AE79" s="281"/>
      <c r="AF79" s="538"/>
      <c r="AH79" s="366">
        <v>182340.2</v>
      </c>
      <c r="AI79" s="542">
        <f t="shared" ref="AI79" si="119">AH79/10000</f>
        <v>18.234020000000001</v>
      </c>
    </row>
    <row r="80" spans="1:35" ht="23.1" customHeight="1" x14ac:dyDescent="0.15">
      <c r="A80" s="444"/>
      <c r="B80" s="534"/>
      <c r="C80" s="124"/>
      <c r="D80" s="125"/>
      <c r="E80" s="369"/>
      <c r="F80" s="370"/>
      <c r="G80" s="372"/>
      <c r="H80" s="283"/>
      <c r="I80" s="284"/>
      <c r="J80" s="285"/>
      <c r="K80" s="96" t="s">
        <v>216</v>
      </c>
      <c r="L80" s="36" t="s">
        <v>1</v>
      </c>
      <c r="M80" s="483"/>
      <c r="N80" s="397"/>
      <c r="O80" s="376"/>
      <c r="P80" s="377"/>
      <c r="Q80" s="377"/>
      <c r="R80" s="377"/>
      <c r="S80" s="377"/>
      <c r="T80" s="378"/>
      <c r="U80" s="360"/>
      <c r="V80" s="361"/>
      <c r="W80" s="376"/>
      <c r="X80" s="377"/>
      <c r="Y80" s="377"/>
      <c r="Z80" s="377"/>
      <c r="AA80" s="377"/>
      <c r="AB80" s="378"/>
      <c r="AC80" s="360"/>
      <c r="AD80" s="361"/>
      <c r="AE80" s="328"/>
      <c r="AF80" s="539"/>
      <c r="AH80" s="367"/>
      <c r="AI80" s="543"/>
    </row>
    <row r="81" spans="1:35" ht="23.1" customHeight="1" x14ac:dyDescent="0.15">
      <c r="A81" s="444"/>
      <c r="B81" s="534"/>
      <c r="C81" s="124"/>
      <c r="D81" s="125"/>
      <c r="E81" s="369" t="s">
        <v>206</v>
      </c>
      <c r="F81" s="370"/>
      <c r="G81" s="371" t="s">
        <v>221</v>
      </c>
      <c r="H81" s="281" t="s">
        <v>165</v>
      </c>
      <c r="I81" s="224"/>
      <c r="J81" s="282"/>
      <c r="K81" s="95">
        <v>31</v>
      </c>
      <c r="L81" s="35" t="s">
        <v>0</v>
      </c>
      <c r="M81" s="483"/>
      <c r="N81" s="397"/>
      <c r="O81" s="373"/>
      <c r="P81" s="374"/>
      <c r="Q81" s="374"/>
      <c r="R81" s="374"/>
      <c r="S81" s="374"/>
      <c r="T81" s="375"/>
      <c r="U81" s="360"/>
      <c r="V81" s="361"/>
      <c r="W81" s="373"/>
      <c r="X81" s="374"/>
      <c r="Y81" s="374"/>
      <c r="Z81" s="374"/>
      <c r="AA81" s="374"/>
      <c r="AB81" s="375"/>
      <c r="AC81" s="360"/>
      <c r="AD81" s="361"/>
      <c r="AE81" s="328"/>
      <c r="AF81" s="539"/>
      <c r="AH81" s="367"/>
      <c r="AI81" s="543"/>
    </row>
    <row r="82" spans="1:35" ht="23.1" customHeight="1" x14ac:dyDescent="0.15">
      <c r="A82" s="444"/>
      <c r="B82" s="534"/>
      <c r="C82" s="124"/>
      <c r="D82" s="125"/>
      <c r="E82" s="369"/>
      <c r="F82" s="370"/>
      <c r="G82" s="372"/>
      <c r="H82" s="283"/>
      <c r="I82" s="284"/>
      <c r="J82" s="285"/>
      <c r="K82" s="96" t="s">
        <v>218</v>
      </c>
      <c r="L82" s="36" t="s">
        <v>1</v>
      </c>
      <c r="M82" s="483"/>
      <c r="N82" s="397"/>
      <c r="O82" s="376"/>
      <c r="P82" s="377"/>
      <c r="Q82" s="377"/>
      <c r="R82" s="377"/>
      <c r="S82" s="377"/>
      <c r="T82" s="378"/>
      <c r="U82" s="360"/>
      <c r="V82" s="361"/>
      <c r="W82" s="376"/>
      <c r="X82" s="377"/>
      <c r="Y82" s="377"/>
      <c r="Z82" s="377"/>
      <c r="AA82" s="377"/>
      <c r="AB82" s="378"/>
      <c r="AC82" s="360"/>
      <c r="AD82" s="361"/>
      <c r="AE82" s="328"/>
      <c r="AF82" s="539"/>
      <c r="AH82" s="367"/>
      <c r="AI82" s="543"/>
    </row>
    <row r="83" spans="1:35" ht="23.1" customHeight="1" x14ac:dyDescent="0.15">
      <c r="A83" s="444"/>
      <c r="B83" s="534"/>
      <c r="C83" s="124"/>
      <c r="D83" s="125"/>
      <c r="E83" s="379" t="s">
        <v>207</v>
      </c>
      <c r="F83" s="380"/>
      <c r="G83" s="383" t="s">
        <v>222</v>
      </c>
      <c r="H83" s="328" t="s">
        <v>220</v>
      </c>
      <c r="I83" s="225"/>
      <c r="J83" s="329"/>
      <c r="K83" s="95">
        <v>31</v>
      </c>
      <c r="L83" s="38" t="s">
        <v>0</v>
      </c>
      <c r="M83" s="483"/>
      <c r="N83" s="397"/>
      <c r="O83" s="373"/>
      <c r="P83" s="374"/>
      <c r="Q83" s="374"/>
      <c r="R83" s="374"/>
      <c r="S83" s="374"/>
      <c r="T83" s="375"/>
      <c r="U83" s="360"/>
      <c r="V83" s="361"/>
      <c r="W83" s="373"/>
      <c r="X83" s="374"/>
      <c r="Y83" s="374"/>
      <c r="Z83" s="374"/>
      <c r="AA83" s="374"/>
      <c r="AB83" s="375"/>
      <c r="AC83" s="360"/>
      <c r="AD83" s="361"/>
      <c r="AE83" s="328"/>
      <c r="AF83" s="539"/>
      <c r="AH83" s="367"/>
      <c r="AI83" s="543"/>
    </row>
    <row r="84" spans="1:35" ht="23.1" customHeight="1" x14ac:dyDescent="0.15">
      <c r="A84" s="445"/>
      <c r="B84" s="534"/>
      <c r="C84" s="124"/>
      <c r="D84" s="125"/>
      <c r="E84" s="381"/>
      <c r="F84" s="382"/>
      <c r="G84" s="372"/>
      <c r="H84" s="283"/>
      <c r="I84" s="284"/>
      <c r="J84" s="285"/>
      <c r="K84" s="95" t="s">
        <v>216</v>
      </c>
      <c r="L84" s="36" t="s">
        <v>1</v>
      </c>
      <c r="M84" s="484"/>
      <c r="N84" s="399"/>
      <c r="O84" s="376"/>
      <c r="P84" s="377"/>
      <c r="Q84" s="377"/>
      <c r="R84" s="377"/>
      <c r="S84" s="377"/>
      <c r="T84" s="378"/>
      <c r="U84" s="362"/>
      <c r="V84" s="363"/>
      <c r="W84" s="376"/>
      <c r="X84" s="377"/>
      <c r="Y84" s="377"/>
      <c r="Z84" s="377"/>
      <c r="AA84" s="377"/>
      <c r="AB84" s="378"/>
      <c r="AC84" s="362"/>
      <c r="AD84" s="363"/>
      <c r="AE84" s="283"/>
      <c r="AF84" s="540"/>
      <c r="AH84" s="367"/>
      <c r="AI84" s="543"/>
    </row>
    <row r="85" spans="1:35" ht="23.1" customHeight="1" x14ac:dyDescent="0.15">
      <c r="A85" s="459" t="s">
        <v>208</v>
      </c>
      <c r="B85" s="534"/>
      <c r="C85" s="124"/>
      <c r="D85" s="125"/>
      <c r="E85" s="369" t="s">
        <v>209</v>
      </c>
      <c r="F85" s="370"/>
      <c r="G85" s="373"/>
      <c r="H85" s="374"/>
      <c r="I85" s="374"/>
      <c r="J85" s="374"/>
      <c r="K85" s="374"/>
      <c r="L85" s="375"/>
      <c r="M85" s="396" t="str">
        <f t="shared" ref="M85" si="120">IF(AI85=0,"-",ROUND(AI85,2))</f>
        <v>-</v>
      </c>
      <c r="N85" s="397"/>
      <c r="O85" s="499" t="str">
        <f>G79</f>
        <v>a</v>
      </c>
      <c r="P85" s="501" t="str">
        <f>H79</f>
        <v>プラウ耕</v>
      </c>
      <c r="Q85" s="502"/>
      <c r="R85" s="503"/>
      <c r="S85" s="12">
        <f>K79+1</f>
        <v>32</v>
      </c>
      <c r="T85" s="40" t="str">
        <f>L79</f>
        <v>年</v>
      </c>
      <c r="U85" s="461">
        <f>M79</f>
        <v>18.23</v>
      </c>
      <c r="V85" s="361"/>
      <c r="W85" s="373"/>
      <c r="X85" s="374"/>
      <c r="Y85" s="374"/>
      <c r="Z85" s="374"/>
      <c r="AA85" s="374"/>
      <c r="AB85" s="375"/>
      <c r="AC85" s="497" t="s">
        <v>70</v>
      </c>
      <c r="AD85" s="471"/>
      <c r="AE85" s="281"/>
      <c r="AF85" s="538"/>
      <c r="AH85" s="367"/>
      <c r="AI85" s="543"/>
    </row>
    <row r="86" spans="1:35" ht="23.1" customHeight="1" x14ac:dyDescent="0.15">
      <c r="A86" s="444"/>
      <c r="B86" s="534"/>
      <c r="C86" s="124"/>
      <c r="D86" s="125"/>
      <c r="E86" s="369"/>
      <c r="F86" s="370"/>
      <c r="G86" s="376"/>
      <c r="H86" s="377"/>
      <c r="I86" s="377"/>
      <c r="J86" s="377"/>
      <c r="K86" s="377"/>
      <c r="L86" s="378"/>
      <c r="M86" s="396"/>
      <c r="N86" s="397"/>
      <c r="O86" s="500"/>
      <c r="P86" s="436"/>
      <c r="Q86" s="437"/>
      <c r="R86" s="338"/>
      <c r="S86" s="13" t="str">
        <f>K80</f>
        <v>8～9</v>
      </c>
      <c r="T86" s="41" t="str">
        <f>L80</f>
        <v>月</v>
      </c>
      <c r="U86" s="461"/>
      <c r="V86" s="361"/>
      <c r="W86" s="376"/>
      <c r="X86" s="377"/>
      <c r="Y86" s="377"/>
      <c r="Z86" s="377"/>
      <c r="AA86" s="377"/>
      <c r="AB86" s="378"/>
      <c r="AC86" s="360"/>
      <c r="AD86" s="361"/>
      <c r="AE86" s="328"/>
      <c r="AF86" s="539"/>
      <c r="AH86" s="367"/>
      <c r="AI86" s="543"/>
    </row>
    <row r="87" spans="1:35" ht="23.1" customHeight="1" x14ac:dyDescent="0.15">
      <c r="A87" s="444"/>
      <c r="B87" s="534"/>
      <c r="C87" s="124"/>
      <c r="D87" s="125"/>
      <c r="E87" s="369" t="s">
        <v>210</v>
      </c>
      <c r="F87" s="370"/>
      <c r="G87" s="373"/>
      <c r="H87" s="374"/>
      <c r="I87" s="374"/>
      <c r="J87" s="374"/>
      <c r="K87" s="374"/>
      <c r="L87" s="375"/>
      <c r="M87" s="396"/>
      <c r="N87" s="397"/>
      <c r="O87" s="499" t="str">
        <f>G81</f>
        <v>ｂ</v>
      </c>
      <c r="P87" s="501" t="str">
        <f>H81</f>
        <v>種子消毒</v>
      </c>
      <c r="Q87" s="502"/>
      <c r="R87" s="503"/>
      <c r="S87" s="12">
        <f>K81+1</f>
        <v>32</v>
      </c>
      <c r="T87" s="40" t="str">
        <f>L81</f>
        <v>年</v>
      </c>
      <c r="U87" s="461"/>
      <c r="V87" s="361"/>
      <c r="W87" s="373"/>
      <c r="X87" s="374"/>
      <c r="Y87" s="374"/>
      <c r="Z87" s="374"/>
      <c r="AA87" s="374"/>
      <c r="AB87" s="375"/>
      <c r="AC87" s="360"/>
      <c r="AD87" s="361"/>
      <c r="AE87" s="328"/>
      <c r="AF87" s="539"/>
      <c r="AH87" s="367"/>
      <c r="AI87" s="543"/>
    </row>
    <row r="88" spans="1:35" ht="23.1" customHeight="1" x14ac:dyDescent="0.15">
      <c r="A88" s="444"/>
      <c r="B88" s="534"/>
      <c r="C88" s="124"/>
      <c r="D88" s="125"/>
      <c r="E88" s="369"/>
      <c r="F88" s="370"/>
      <c r="G88" s="376"/>
      <c r="H88" s="377"/>
      <c r="I88" s="377"/>
      <c r="J88" s="377"/>
      <c r="K88" s="377"/>
      <c r="L88" s="378"/>
      <c r="M88" s="396"/>
      <c r="N88" s="397"/>
      <c r="O88" s="500"/>
      <c r="P88" s="436"/>
      <c r="Q88" s="437"/>
      <c r="R88" s="338"/>
      <c r="S88" s="13" t="str">
        <f>K82</f>
        <v>9～10</v>
      </c>
      <c r="T88" s="41" t="str">
        <f>L82</f>
        <v>月</v>
      </c>
      <c r="U88" s="461"/>
      <c r="V88" s="361"/>
      <c r="W88" s="376"/>
      <c r="X88" s="377"/>
      <c r="Y88" s="377"/>
      <c r="Z88" s="377"/>
      <c r="AA88" s="377"/>
      <c r="AB88" s="378"/>
      <c r="AC88" s="360"/>
      <c r="AD88" s="361"/>
      <c r="AE88" s="328"/>
      <c r="AF88" s="539"/>
      <c r="AH88" s="367"/>
      <c r="AI88" s="543"/>
    </row>
    <row r="89" spans="1:35" ht="23.1" customHeight="1" x14ac:dyDescent="0.15">
      <c r="A89" s="444"/>
      <c r="B89" s="534"/>
      <c r="C89" s="124"/>
      <c r="D89" s="125"/>
      <c r="E89" s="379" t="s">
        <v>211</v>
      </c>
      <c r="F89" s="380"/>
      <c r="G89" s="373"/>
      <c r="H89" s="374"/>
      <c r="I89" s="374"/>
      <c r="J89" s="374"/>
      <c r="K89" s="374"/>
      <c r="L89" s="375"/>
      <c r="M89" s="396"/>
      <c r="N89" s="397"/>
      <c r="O89" s="373"/>
      <c r="P89" s="374"/>
      <c r="Q89" s="374"/>
      <c r="R89" s="374"/>
      <c r="S89" s="374"/>
      <c r="T89" s="375"/>
      <c r="U89" s="461"/>
      <c r="V89" s="361"/>
      <c r="W89" s="373"/>
      <c r="X89" s="374"/>
      <c r="Y89" s="374"/>
      <c r="Z89" s="374"/>
      <c r="AA89" s="374"/>
      <c r="AB89" s="375"/>
      <c r="AC89" s="360"/>
      <c r="AD89" s="361"/>
      <c r="AE89" s="328"/>
      <c r="AF89" s="539"/>
      <c r="AH89" s="367"/>
      <c r="AI89" s="543"/>
    </row>
    <row r="90" spans="1:35" ht="23.1" customHeight="1" x14ac:dyDescent="0.15">
      <c r="A90" s="445"/>
      <c r="B90" s="534"/>
      <c r="C90" s="124"/>
      <c r="D90" s="125"/>
      <c r="E90" s="381"/>
      <c r="F90" s="382"/>
      <c r="G90" s="376"/>
      <c r="H90" s="377"/>
      <c r="I90" s="377"/>
      <c r="J90" s="377"/>
      <c r="K90" s="377"/>
      <c r="L90" s="378"/>
      <c r="M90" s="398"/>
      <c r="N90" s="399"/>
      <c r="O90" s="376"/>
      <c r="P90" s="377"/>
      <c r="Q90" s="377"/>
      <c r="R90" s="377"/>
      <c r="S90" s="377"/>
      <c r="T90" s="378"/>
      <c r="U90" s="470"/>
      <c r="V90" s="363"/>
      <c r="W90" s="376"/>
      <c r="X90" s="377"/>
      <c r="Y90" s="377"/>
      <c r="Z90" s="377"/>
      <c r="AA90" s="377"/>
      <c r="AB90" s="378"/>
      <c r="AC90" s="362"/>
      <c r="AD90" s="363"/>
      <c r="AE90" s="283"/>
      <c r="AF90" s="540"/>
      <c r="AH90" s="367"/>
      <c r="AI90" s="543"/>
    </row>
    <row r="91" spans="1:35" ht="23.1" customHeight="1" x14ac:dyDescent="0.15">
      <c r="A91" s="459" t="s">
        <v>212</v>
      </c>
      <c r="B91" s="534"/>
      <c r="C91" s="124"/>
      <c r="D91" s="125"/>
      <c r="E91" s="369" t="s">
        <v>213</v>
      </c>
      <c r="F91" s="370"/>
      <c r="G91" s="373"/>
      <c r="H91" s="374"/>
      <c r="I91" s="374"/>
      <c r="J91" s="374"/>
      <c r="K91" s="374"/>
      <c r="L91" s="375"/>
      <c r="M91" s="396" t="str">
        <f t="shared" ref="M91" si="121">IF(AI91=0,"-",ROUND(AI91,2))</f>
        <v>-</v>
      </c>
      <c r="N91" s="397"/>
      <c r="O91" s="373"/>
      <c r="P91" s="374"/>
      <c r="Q91" s="374"/>
      <c r="R91" s="374"/>
      <c r="S91" s="374"/>
      <c r="T91" s="375"/>
      <c r="U91" s="497" t="s">
        <v>70</v>
      </c>
      <c r="V91" s="471"/>
      <c r="W91" s="468" t="str">
        <f>O85</f>
        <v>a</v>
      </c>
      <c r="X91" s="239" t="str">
        <f>P85</f>
        <v>プラウ耕</v>
      </c>
      <c r="Y91" s="240"/>
      <c r="Z91" s="243"/>
      <c r="AA91" s="34">
        <f>S85+1</f>
        <v>33</v>
      </c>
      <c r="AB91" s="35" t="str">
        <f>T85</f>
        <v>年</v>
      </c>
      <c r="AC91" s="461">
        <f>U85</f>
        <v>18.23</v>
      </c>
      <c r="AD91" s="361"/>
      <c r="AE91" s="281"/>
      <c r="AF91" s="538"/>
      <c r="AH91" s="367"/>
      <c r="AI91" s="543"/>
    </row>
    <row r="92" spans="1:35" ht="23.1" customHeight="1" x14ac:dyDescent="0.15">
      <c r="A92" s="444"/>
      <c r="B92" s="534"/>
      <c r="C92" s="124"/>
      <c r="D92" s="125"/>
      <c r="E92" s="369"/>
      <c r="F92" s="370"/>
      <c r="G92" s="376"/>
      <c r="H92" s="377"/>
      <c r="I92" s="377"/>
      <c r="J92" s="377"/>
      <c r="K92" s="377"/>
      <c r="L92" s="378"/>
      <c r="M92" s="396"/>
      <c r="N92" s="397"/>
      <c r="O92" s="376"/>
      <c r="P92" s="377"/>
      <c r="Q92" s="377"/>
      <c r="R92" s="377"/>
      <c r="S92" s="377"/>
      <c r="T92" s="378"/>
      <c r="U92" s="360"/>
      <c r="V92" s="361"/>
      <c r="W92" s="365"/>
      <c r="X92" s="241"/>
      <c r="Y92" s="242"/>
      <c r="Z92" s="244"/>
      <c r="AA92" s="33" t="str">
        <f>S86</f>
        <v>8～9</v>
      </c>
      <c r="AB92" s="36" t="str">
        <f>T86</f>
        <v>月</v>
      </c>
      <c r="AC92" s="461"/>
      <c r="AD92" s="361"/>
      <c r="AE92" s="328"/>
      <c r="AF92" s="539"/>
      <c r="AH92" s="367"/>
      <c r="AI92" s="543"/>
    </row>
    <row r="93" spans="1:35" ht="23.1" customHeight="1" x14ac:dyDescent="0.15">
      <c r="A93" s="444"/>
      <c r="B93" s="534"/>
      <c r="C93" s="124"/>
      <c r="D93" s="125"/>
      <c r="E93" s="369" t="s">
        <v>178</v>
      </c>
      <c r="F93" s="370"/>
      <c r="G93" s="373"/>
      <c r="H93" s="374"/>
      <c r="I93" s="374"/>
      <c r="J93" s="374"/>
      <c r="K93" s="374"/>
      <c r="L93" s="375"/>
      <c r="M93" s="396"/>
      <c r="N93" s="397"/>
      <c r="O93" s="373"/>
      <c r="P93" s="374"/>
      <c r="Q93" s="374"/>
      <c r="R93" s="374"/>
      <c r="S93" s="374"/>
      <c r="T93" s="375"/>
      <c r="U93" s="360"/>
      <c r="V93" s="361"/>
      <c r="W93" s="373"/>
      <c r="X93" s="374"/>
      <c r="Y93" s="374"/>
      <c r="Z93" s="374"/>
      <c r="AA93" s="374"/>
      <c r="AB93" s="375"/>
      <c r="AC93" s="461"/>
      <c r="AD93" s="361"/>
      <c r="AE93" s="328"/>
      <c r="AF93" s="539"/>
      <c r="AH93" s="367"/>
      <c r="AI93" s="543"/>
    </row>
    <row r="94" spans="1:35" ht="23.1" customHeight="1" x14ac:dyDescent="0.15">
      <c r="A94" s="444"/>
      <c r="B94" s="534"/>
      <c r="C94" s="124"/>
      <c r="D94" s="125"/>
      <c r="E94" s="369"/>
      <c r="F94" s="370"/>
      <c r="G94" s="376"/>
      <c r="H94" s="377"/>
      <c r="I94" s="377"/>
      <c r="J94" s="377"/>
      <c r="K94" s="377"/>
      <c r="L94" s="378"/>
      <c r="M94" s="396"/>
      <c r="N94" s="397"/>
      <c r="O94" s="376"/>
      <c r="P94" s="377"/>
      <c r="Q94" s="377"/>
      <c r="R94" s="377"/>
      <c r="S94" s="377"/>
      <c r="T94" s="378"/>
      <c r="U94" s="360"/>
      <c r="V94" s="361"/>
      <c r="W94" s="376"/>
      <c r="X94" s="377"/>
      <c r="Y94" s="377"/>
      <c r="Z94" s="377"/>
      <c r="AA94" s="377"/>
      <c r="AB94" s="378"/>
      <c r="AC94" s="461"/>
      <c r="AD94" s="361"/>
      <c r="AE94" s="328"/>
      <c r="AF94" s="539"/>
      <c r="AH94" s="367"/>
      <c r="AI94" s="543"/>
    </row>
    <row r="95" spans="1:35" ht="23.1" customHeight="1" x14ac:dyDescent="0.15">
      <c r="A95" s="444"/>
      <c r="B95" s="534"/>
      <c r="C95" s="124"/>
      <c r="D95" s="125"/>
      <c r="E95" s="379" t="s">
        <v>214</v>
      </c>
      <c r="F95" s="380"/>
      <c r="G95" s="373"/>
      <c r="H95" s="374"/>
      <c r="I95" s="374"/>
      <c r="J95" s="374"/>
      <c r="K95" s="374"/>
      <c r="L95" s="375"/>
      <c r="M95" s="396"/>
      <c r="N95" s="397"/>
      <c r="O95" s="373"/>
      <c r="P95" s="374"/>
      <c r="Q95" s="374"/>
      <c r="R95" s="374"/>
      <c r="S95" s="374"/>
      <c r="T95" s="375"/>
      <c r="U95" s="360"/>
      <c r="V95" s="361"/>
      <c r="W95" s="373"/>
      <c r="X95" s="374"/>
      <c r="Y95" s="374"/>
      <c r="Z95" s="374"/>
      <c r="AA95" s="374"/>
      <c r="AB95" s="375"/>
      <c r="AC95" s="461"/>
      <c r="AD95" s="361"/>
      <c r="AE95" s="328"/>
      <c r="AF95" s="539"/>
      <c r="AH95" s="367"/>
      <c r="AI95" s="543"/>
    </row>
    <row r="96" spans="1:35" ht="23.1" customHeight="1" thickBot="1" x14ac:dyDescent="0.2">
      <c r="A96" s="460"/>
      <c r="B96" s="535"/>
      <c r="C96" s="536"/>
      <c r="D96" s="537"/>
      <c r="E96" s="438"/>
      <c r="F96" s="439"/>
      <c r="G96" s="440"/>
      <c r="H96" s="441"/>
      <c r="I96" s="441"/>
      <c r="J96" s="441"/>
      <c r="K96" s="441"/>
      <c r="L96" s="442"/>
      <c r="M96" s="396"/>
      <c r="N96" s="397"/>
      <c r="O96" s="440"/>
      <c r="P96" s="441"/>
      <c r="Q96" s="441"/>
      <c r="R96" s="441"/>
      <c r="S96" s="441"/>
      <c r="T96" s="442"/>
      <c r="U96" s="498"/>
      <c r="V96" s="463"/>
      <c r="W96" s="440"/>
      <c r="X96" s="441"/>
      <c r="Y96" s="441"/>
      <c r="Z96" s="441"/>
      <c r="AA96" s="441"/>
      <c r="AB96" s="442"/>
      <c r="AC96" s="462"/>
      <c r="AD96" s="463"/>
      <c r="AE96" s="545"/>
      <c r="AF96" s="546"/>
      <c r="AH96" s="368"/>
      <c r="AI96" s="544"/>
    </row>
    <row r="97" spans="1:35" ht="23.1" customHeight="1" x14ac:dyDescent="0.15">
      <c r="A97" s="388"/>
      <c r="B97" s="369"/>
      <c r="C97" s="390"/>
      <c r="D97" s="370"/>
      <c r="E97" s="369"/>
      <c r="F97" s="370"/>
      <c r="G97" s="383"/>
      <c r="H97" s="328"/>
      <c r="I97" s="225"/>
      <c r="J97" s="329"/>
      <c r="K97" s="47"/>
      <c r="L97" s="39" t="s">
        <v>0</v>
      </c>
      <c r="M97" s="481" t="str">
        <f t="shared" ref="M97" si="122">IF(AI97=0,"-",ROUND(AI97,2))</f>
        <v>-</v>
      </c>
      <c r="N97" s="482"/>
      <c r="O97" s="364">
        <f t="shared" ref="O97" si="123">G97</f>
        <v>0</v>
      </c>
      <c r="P97" s="313">
        <f t="shared" ref="P97" si="124">H97</f>
        <v>0</v>
      </c>
      <c r="Q97" s="275"/>
      <c r="R97" s="314"/>
      <c r="S97" s="34">
        <f t="shared" ref="S97" si="125">K97+1</f>
        <v>1</v>
      </c>
      <c r="T97" s="38" t="str">
        <f>L97</f>
        <v>年</v>
      </c>
      <c r="U97" s="360" t="str">
        <f t="shared" ref="U97" si="126">M97</f>
        <v>-</v>
      </c>
      <c r="V97" s="361"/>
      <c r="W97" s="364">
        <f>O97</f>
        <v>0</v>
      </c>
      <c r="X97" s="313">
        <f>P97</f>
        <v>0</v>
      </c>
      <c r="Y97" s="275"/>
      <c r="Z97" s="314"/>
      <c r="AA97" s="34">
        <f>S97+1</f>
        <v>2</v>
      </c>
      <c r="AB97" s="38" t="str">
        <f>T97</f>
        <v>年</v>
      </c>
      <c r="AC97" s="360" t="str">
        <f t="shared" ref="AC97" si="127">U97</f>
        <v>-</v>
      </c>
      <c r="AD97" s="361"/>
      <c r="AE97" s="328"/>
      <c r="AF97" s="329"/>
      <c r="AH97" s="366">
        <v>0</v>
      </c>
      <c r="AI97" s="542">
        <f t="shared" ref="AI97" si="128">AH97/10000</f>
        <v>0</v>
      </c>
    </row>
    <row r="98" spans="1:35" ht="23.1" customHeight="1" x14ac:dyDescent="0.15">
      <c r="A98" s="383"/>
      <c r="B98" s="369"/>
      <c r="C98" s="390"/>
      <c r="D98" s="370"/>
      <c r="E98" s="369"/>
      <c r="F98" s="370"/>
      <c r="G98" s="372"/>
      <c r="H98" s="283"/>
      <c r="I98" s="284"/>
      <c r="J98" s="285"/>
      <c r="K98" s="46"/>
      <c r="L98" s="36" t="s">
        <v>1</v>
      </c>
      <c r="M98" s="483"/>
      <c r="N98" s="397"/>
      <c r="O98" s="365"/>
      <c r="P98" s="241"/>
      <c r="Q98" s="242"/>
      <c r="R98" s="244"/>
      <c r="S98" s="33">
        <f t="shared" ref="S98" si="129">K98</f>
        <v>0</v>
      </c>
      <c r="T98" s="36" t="str">
        <f>L98</f>
        <v>月</v>
      </c>
      <c r="U98" s="360"/>
      <c r="V98" s="361"/>
      <c r="W98" s="365"/>
      <c r="X98" s="241"/>
      <c r="Y98" s="242"/>
      <c r="Z98" s="244"/>
      <c r="AA98" s="33">
        <f>S98</f>
        <v>0</v>
      </c>
      <c r="AB98" s="36" t="str">
        <f>T98</f>
        <v>月</v>
      </c>
      <c r="AC98" s="360"/>
      <c r="AD98" s="361"/>
      <c r="AE98" s="328"/>
      <c r="AF98" s="329"/>
      <c r="AH98" s="367"/>
      <c r="AI98" s="543"/>
    </row>
    <row r="99" spans="1:35" ht="23.1" customHeight="1" x14ac:dyDescent="0.15">
      <c r="A99" s="383"/>
      <c r="B99" s="369"/>
      <c r="C99" s="390"/>
      <c r="D99" s="370"/>
      <c r="E99" s="369"/>
      <c r="F99" s="370"/>
      <c r="G99" s="371"/>
      <c r="H99" s="281"/>
      <c r="I99" s="224"/>
      <c r="J99" s="282"/>
      <c r="K99" s="47"/>
      <c r="L99" s="35" t="s">
        <v>0</v>
      </c>
      <c r="M99" s="483"/>
      <c r="N99" s="397"/>
      <c r="O99" s="364">
        <f t="shared" ref="O99" si="130">G99</f>
        <v>0</v>
      </c>
      <c r="P99" s="313">
        <f t="shared" ref="P99" si="131">H99</f>
        <v>0</v>
      </c>
      <c r="Q99" s="275"/>
      <c r="R99" s="314"/>
      <c r="S99" s="32">
        <f t="shared" ref="S99" si="132">K99+1</f>
        <v>1</v>
      </c>
      <c r="T99" s="38" t="str">
        <f>L99</f>
        <v>年</v>
      </c>
      <c r="U99" s="360"/>
      <c r="V99" s="361"/>
      <c r="W99" s="373"/>
      <c r="X99" s="374"/>
      <c r="Y99" s="374"/>
      <c r="Z99" s="374"/>
      <c r="AA99" s="374"/>
      <c r="AB99" s="375"/>
      <c r="AC99" s="360"/>
      <c r="AD99" s="361"/>
      <c r="AE99" s="328"/>
      <c r="AF99" s="329"/>
      <c r="AH99" s="367"/>
      <c r="AI99" s="543"/>
    </row>
    <row r="100" spans="1:35" ht="23.1" customHeight="1" x14ac:dyDescent="0.15">
      <c r="A100" s="383"/>
      <c r="B100" s="369"/>
      <c r="C100" s="390"/>
      <c r="D100" s="370"/>
      <c r="E100" s="369"/>
      <c r="F100" s="370"/>
      <c r="G100" s="372"/>
      <c r="H100" s="283"/>
      <c r="I100" s="284"/>
      <c r="J100" s="285"/>
      <c r="K100" s="46"/>
      <c r="L100" s="36" t="s">
        <v>1</v>
      </c>
      <c r="M100" s="483"/>
      <c r="N100" s="397"/>
      <c r="O100" s="365"/>
      <c r="P100" s="241"/>
      <c r="Q100" s="242"/>
      <c r="R100" s="244"/>
      <c r="S100" s="33">
        <f t="shared" ref="S100" si="133">K100</f>
        <v>0</v>
      </c>
      <c r="T100" s="36" t="str">
        <f>L100</f>
        <v>月</v>
      </c>
      <c r="U100" s="360"/>
      <c r="V100" s="361"/>
      <c r="W100" s="376"/>
      <c r="X100" s="377"/>
      <c r="Y100" s="377"/>
      <c r="Z100" s="377"/>
      <c r="AA100" s="377"/>
      <c r="AB100" s="378"/>
      <c r="AC100" s="360"/>
      <c r="AD100" s="361"/>
      <c r="AE100" s="328"/>
      <c r="AF100" s="329"/>
      <c r="AH100" s="367"/>
      <c r="AI100" s="543"/>
    </row>
    <row r="101" spans="1:35" ht="23.1" customHeight="1" x14ac:dyDescent="0.15">
      <c r="A101" s="383"/>
      <c r="B101" s="369"/>
      <c r="C101" s="390"/>
      <c r="D101" s="370"/>
      <c r="E101" s="379"/>
      <c r="F101" s="380"/>
      <c r="G101" s="383"/>
      <c r="H101" s="328"/>
      <c r="I101" s="225"/>
      <c r="J101" s="329"/>
      <c r="K101" s="47"/>
      <c r="L101" s="38" t="s">
        <v>0</v>
      </c>
      <c r="M101" s="483"/>
      <c r="N101" s="397"/>
      <c r="O101" s="373"/>
      <c r="P101" s="374"/>
      <c r="Q101" s="374"/>
      <c r="R101" s="374"/>
      <c r="S101" s="374"/>
      <c r="T101" s="375"/>
      <c r="U101" s="360"/>
      <c r="V101" s="361"/>
      <c r="W101" s="373"/>
      <c r="X101" s="374"/>
      <c r="Y101" s="374"/>
      <c r="Z101" s="374"/>
      <c r="AA101" s="374"/>
      <c r="AB101" s="375"/>
      <c r="AC101" s="360"/>
      <c r="AD101" s="361"/>
      <c r="AE101" s="328"/>
      <c r="AF101" s="329"/>
      <c r="AH101" s="367"/>
      <c r="AI101" s="543"/>
    </row>
    <row r="102" spans="1:35" ht="23.1" customHeight="1" thickBot="1" x14ac:dyDescent="0.2">
      <c r="A102" s="372"/>
      <c r="B102" s="391"/>
      <c r="C102" s="392"/>
      <c r="D102" s="393"/>
      <c r="E102" s="381"/>
      <c r="F102" s="382"/>
      <c r="G102" s="372"/>
      <c r="H102" s="283"/>
      <c r="I102" s="284"/>
      <c r="J102" s="285"/>
      <c r="K102" s="46"/>
      <c r="L102" s="36" t="s">
        <v>1</v>
      </c>
      <c r="M102" s="484"/>
      <c r="N102" s="399"/>
      <c r="O102" s="376"/>
      <c r="P102" s="377"/>
      <c r="Q102" s="377"/>
      <c r="R102" s="377"/>
      <c r="S102" s="377"/>
      <c r="T102" s="378"/>
      <c r="U102" s="362"/>
      <c r="V102" s="363"/>
      <c r="W102" s="376"/>
      <c r="X102" s="377"/>
      <c r="Y102" s="377"/>
      <c r="Z102" s="377"/>
      <c r="AA102" s="377"/>
      <c r="AB102" s="378"/>
      <c r="AC102" s="362"/>
      <c r="AD102" s="363"/>
      <c r="AE102" s="283"/>
      <c r="AF102" s="285"/>
      <c r="AH102" s="368"/>
      <c r="AI102" s="544"/>
    </row>
    <row r="103" spans="1:35" ht="23.1" customHeight="1" x14ac:dyDescent="0.15">
      <c r="A103" s="431"/>
      <c r="B103" s="394"/>
      <c r="C103" s="432"/>
      <c r="D103" s="395"/>
      <c r="E103" s="369"/>
      <c r="F103" s="370"/>
      <c r="G103" s="371"/>
      <c r="H103" s="281"/>
      <c r="I103" s="224"/>
      <c r="J103" s="282"/>
      <c r="K103" s="47"/>
      <c r="L103" s="38" t="s">
        <v>0</v>
      </c>
      <c r="M103" s="396" t="str">
        <f t="shared" ref="M103" si="134">IF(AI103=0,"-",ROUND(AI103,2))</f>
        <v>-</v>
      </c>
      <c r="N103" s="397"/>
      <c r="O103" s="364">
        <f t="shared" ref="O103" si="135">G103</f>
        <v>0</v>
      </c>
      <c r="P103" s="313">
        <f t="shared" ref="P103" si="136">H103</f>
        <v>0</v>
      </c>
      <c r="Q103" s="275"/>
      <c r="R103" s="314"/>
      <c r="S103" s="34">
        <f t="shared" ref="S103" si="137">K103+1</f>
        <v>1</v>
      </c>
      <c r="T103" s="38" t="str">
        <f>L103</f>
        <v>年</v>
      </c>
      <c r="U103" s="360" t="str">
        <f t="shared" ref="U103" si="138">M103</f>
        <v>-</v>
      </c>
      <c r="V103" s="361"/>
      <c r="W103" s="364">
        <f>O103</f>
        <v>0</v>
      </c>
      <c r="X103" s="313">
        <f>P103</f>
        <v>0</v>
      </c>
      <c r="Y103" s="275"/>
      <c r="Z103" s="314"/>
      <c r="AA103" s="34">
        <f>S103+1</f>
        <v>2</v>
      </c>
      <c r="AB103" s="38" t="str">
        <f>T103</f>
        <v>年</v>
      </c>
      <c r="AC103" s="360" t="str">
        <f t="shared" ref="AC103" si="139">U103</f>
        <v>-</v>
      </c>
      <c r="AD103" s="361"/>
      <c r="AE103" s="328"/>
      <c r="AF103" s="329"/>
      <c r="AH103" s="366">
        <v>0</v>
      </c>
      <c r="AI103" s="542">
        <f t="shared" ref="AI103" si="140">AH103/10000</f>
        <v>0</v>
      </c>
    </row>
    <row r="104" spans="1:35" ht="23.1" customHeight="1" x14ac:dyDescent="0.15">
      <c r="A104" s="383"/>
      <c r="B104" s="369"/>
      <c r="C104" s="390"/>
      <c r="D104" s="370"/>
      <c r="E104" s="369"/>
      <c r="F104" s="370"/>
      <c r="G104" s="372"/>
      <c r="H104" s="283"/>
      <c r="I104" s="284"/>
      <c r="J104" s="285"/>
      <c r="K104" s="46"/>
      <c r="L104" s="36" t="s">
        <v>1</v>
      </c>
      <c r="M104" s="396"/>
      <c r="N104" s="397"/>
      <c r="O104" s="365"/>
      <c r="P104" s="241"/>
      <c r="Q104" s="242"/>
      <c r="R104" s="244"/>
      <c r="S104" s="33">
        <f t="shared" ref="S104" si="141">K104</f>
        <v>0</v>
      </c>
      <c r="T104" s="36" t="str">
        <f>L104</f>
        <v>月</v>
      </c>
      <c r="U104" s="360"/>
      <c r="V104" s="361"/>
      <c r="W104" s="365"/>
      <c r="X104" s="241"/>
      <c r="Y104" s="242"/>
      <c r="Z104" s="244"/>
      <c r="AA104" s="33">
        <f>S104</f>
        <v>0</v>
      </c>
      <c r="AB104" s="36" t="str">
        <f>T104</f>
        <v>月</v>
      </c>
      <c r="AC104" s="360"/>
      <c r="AD104" s="361"/>
      <c r="AE104" s="328"/>
      <c r="AF104" s="329"/>
      <c r="AH104" s="367"/>
      <c r="AI104" s="543"/>
    </row>
    <row r="105" spans="1:35" ht="23.1" customHeight="1" x14ac:dyDescent="0.15">
      <c r="A105" s="383"/>
      <c r="B105" s="369"/>
      <c r="C105" s="390"/>
      <c r="D105" s="370"/>
      <c r="E105" s="369"/>
      <c r="F105" s="370"/>
      <c r="G105" s="371"/>
      <c r="H105" s="281"/>
      <c r="I105" s="224"/>
      <c r="J105" s="282"/>
      <c r="K105" s="47"/>
      <c r="L105" s="35" t="s">
        <v>0</v>
      </c>
      <c r="M105" s="396"/>
      <c r="N105" s="397"/>
      <c r="O105" s="364">
        <f t="shared" ref="O105" si="142">G105</f>
        <v>0</v>
      </c>
      <c r="P105" s="313">
        <f t="shared" ref="P105" si="143">H105</f>
        <v>0</v>
      </c>
      <c r="Q105" s="275"/>
      <c r="R105" s="314"/>
      <c r="S105" s="32">
        <f t="shared" ref="S105" si="144">K105+1</f>
        <v>1</v>
      </c>
      <c r="T105" s="38" t="str">
        <f>L105</f>
        <v>年</v>
      </c>
      <c r="U105" s="360"/>
      <c r="V105" s="361"/>
      <c r="W105" s="373"/>
      <c r="X105" s="374"/>
      <c r="Y105" s="374"/>
      <c r="Z105" s="374"/>
      <c r="AA105" s="374"/>
      <c r="AB105" s="375"/>
      <c r="AC105" s="360"/>
      <c r="AD105" s="361"/>
      <c r="AE105" s="328"/>
      <c r="AF105" s="329"/>
      <c r="AH105" s="367"/>
      <c r="AI105" s="543"/>
    </row>
    <row r="106" spans="1:35" ht="23.1" customHeight="1" x14ac:dyDescent="0.15">
      <c r="A106" s="383"/>
      <c r="B106" s="369"/>
      <c r="C106" s="390"/>
      <c r="D106" s="370"/>
      <c r="E106" s="369"/>
      <c r="F106" s="370"/>
      <c r="G106" s="372"/>
      <c r="H106" s="283"/>
      <c r="I106" s="284"/>
      <c r="J106" s="285"/>
      <c r="K106" s="46"/>
      <c r="L106" s="36" t="s">
        <v>1</v>
      </c>
      <c r="M106" s="396"/>
      <c r="N106" s="397"/>
      <c r="O106" s="365"/>
      <c r="P106" s="241"/>
      <c r="Q106" s="242"/>
      <c r="R106" s="244"/>
      <c r="S106" s="33">
        <f t="shared" ref="S106" si="145">K106</f>
        <v>0</v>
      </c>
      <c r="T106" s="36" t="str">
        <f>L106</f>
        <v>月</v>
      </c>
      <c r="U106" s="360"/>
      <c r="V106" s="361"/>
      <c r="W106" s="376"/>
      <c r="X106" s="377"/>
      <c r="Y106" s="377"/>
      <c r="Z106" s="377"/>
      <c r="AA106" s="377"/>
      <c r="AB106" s="378"/>
      <c r="AC106" s="360"/>
      <c r="AD106" s="361"/>
      <c r="AE106" s="328"/>
      <c r="AF106" s="329"/>
      <c r="AH106" s="367"/>
      <c r="AI106" s="543"/>
    </row>
    <row r="107" spans="1:35" ht="23.1" customHeight="1" x14ac:dyDescent="0.15">
      <c r="A107" s="383"/>
      <c r="B107" s="369"/>
      <c r="C107" s="390"/>
      <c r="D107" s="370"/>
      <c r="E107" s="379"/>
      <c r="F107" s="380"/>
      <c r="G107" s="383"/>
      <c r="H107" s="328"/>
      <c r="I107" s="225"/>
      <c r="J107" s="329"/>
      <c r="K107" s="47"/>
      <c r="L107" s="38" t="s">
        <v>0</v>
      </c>
      <c r="M107" s="396"/>
      <c r="N107" s="397"/>
      <c r="O107" s="373"/>
      <c r="P107" s="374"/>
      <c r="Q107" s="374"/>
      <c r="R107" s="374"/>
      <c r="S107" s="374"/>
      <c r="T107" s="375"/>
      <c r="U107" s="360"/>
      <c r="V107" s="361"/>
      <c r="W107" s="373"/>
      <c r="X107" s="374"/>
      <c r="Y107" s="374"/>
      <c r="Z107" s="374"/>
      <c r="AA107" s="374"/>
      <c r="AB107" s="375"/>
      <c r="AC107" s="360"/>
      <c r="AD107" s="361"/>
      <c r="AE107" s="328"/>
      <c r="AF107" s="329"/>
      <c r="AH107" s="367"/>
      <c r="AI107" s="543"/>
    </row>
    <row r="108" spans="1:35" ht="23.1" customHeight="1" thickBot="1" x14ac:dyDescent="0.2">
      <c r="A108" s="372"/>
      <c r="B108" s="391"/>
      <c r="C108" s="392"/>
      <c r="D108" s="393"/>
      <c r="E108" s="381"/>
      <c r="F108" s="382"/>
      <c r="G108" s="372"/>
      <c r="H108" s="283"/>
      <c r="I108" s="284"/>
      <c r="J108" s="285"/>
      <c r="K108" s="46"/>
      <c r="L108" s="36" t="s">
        <v>1</v>
      </c>
      <c r="M108" s="398"/>
      <c r="N108" s="399"/>
      <c r="O108" s="376"/>
      <c r="P108" s="377"/>
      <c r="Q108" s="377"/>
      <c r="R108" s="377"/>
      <c r="S108" s="377"/>
      <c r="T108" s="378"/>
      <c r="U108" s="362"/>
      <c r="V108" s="363"/>
      <c r="W108" s="376"/>
      <c r="X108" s="377"/>
      <c r="Y108" s="377"/>
      <c r="Z108" s="377"/>
      <c r="AA108" s="377"/>
      <c r="AB108" s="378"/>
      <c r="AC108" s="362"/>
      <c r="AD108" s="363"/>
      <c r="AE108" s="283"/>
      <c r="AF108" s="285"/>
      <c r="AH108" s="368"/>
      <c r="AI108" s="544"/>
    </row>
    <row r="109" spans="1:35" ht="23.1" customHeight="1" x14ac:dyDescent="0.15">
      <c r="A109" s="388"/>
      <c r="B109" s="369"/>
      <c r="C109" s="390"/>
      <c r="D109" s="370"/>
      <c r="E109" s="369"/>
      <c r="F109" s="370"/>
      <c r="G109" s="383"/>
      <c r="H109" s="328"/>
      <c r="I109" s="225"/>
      <c r="J109" s="329"/>
      <c r="K109" s="47"/>
      <c r="L109" s="39" t="s">
        <v>0</v>
      </c>
      <c r="M109" s="396" t="str">
        <f t="shared" ref="M109" si="146">IF(AI109=0,"-",ROUND(AI109,2))</f>
        <v>-</v>
      </c>
      <c r="N109" s="397"/>
      <c r="O109" s="364">
        <f t="shared" ref="O109" si="147">G109</f>
        <v>0</v>
      </c>
      <c r="P109" s="313">
        <f t="shared" ref="P109" si="148">H109</f>
        <v>0</v>
      </c>
      <c r="Q109" s="275"/>
      <c r="R109" s="314"/>
      <c r="S109" s="34">
        <f t="shared" ref="S109" si="149">K109+1</f>
        <v>1</v>
      </c>
      <c r="T109" s="38" t="str">
        <f t="shared" ref="T109:T112" si="150">L109</f>
        <v>年</v>
      </c>
      <c r="U109" s="360" t="str">
        <f t="shared" ref="U109" si="151">M109</f>
        <v>-</v>
      </c>
      <c r="V109" s="361"/>
      <c r="W109" s="364">
        <f t="shared" ref="W109" si="152">O109</f>
        <v>0</v>
      </c>
      <c r="X109" s="313">
        <f t="shared" ref="X109" si="153">P109</f>
        <v>0</v>
      </c>
      <c r="Y109" s="275"/>
      <c r="Z109" s="314"/>
      <c r="AA109" s="34">
        <f t="shared" ref="AA109" si="154">S109+1</f>
        <v>2</v>
      </c>
      <c r="AB109" s="38" t="str">
        <f t="shared" ref="AB109:AB110" si="155">T109</f>
        <v>年</v>
      </c>
      <c r="AC109" s="360" t="str">
        <f t="shared" ref="AC109" si="156">U109</f>
        <v>-</v>
      </c>
      <c r="AD109" s="361"/>
      <c r="AE109" s="328"/>
      <c r="AF109" s="329"/>
      <c r="AH109" s="366">
        <v>0</v>
      </c>
      <c r="AI109" s="542">
        <f t="shared" ref="AI109" si="157">AH109/10000</f>
        <v>0</v>
      </c>
    </row>
    <row r="110" spans="1:35" ht="23.1" customHeight="1" x14ac:dyDescent="0.15">
      <c r="A110" s="383"/>
      <c r="B110" s="369"/>
      <c r="C110" s="390"/>
      <c r="D110" s="370"/>
      <c r="E110" s="369"/>
      <c r="F110" s="370"/>
      <c r="G110" s="372"/>
      <c r="H110" s="283"/>
      <c r="I110" s="284"/>
      <c r="J110" s="285"/>
      <c r="K110" s="46"/>
      <c r="L110" s="36" t="s">
        <v>1</v>
      </c>
      <c r="M110" s="396"/>
      <c r="N110" s="397"/>
      <c r="O110" s="365"/>
      <c r="P110" s="241"/>
      <c r="Q110" s="242"/>
      <c r="R110" s="244"/>
      <c r="S110" s="33">
        <f t="shared" ref="S110" si="158">K110</f>
        <v>0</v>
      </c>
      <c r="T110" s="36" t="str">
        <f t="shared" si="150"/>
        <v>月</v>
      </c>
      <c r="U110" s="360"/>
      <c r="V110" s="361"/>
      <c r="W110" s="365"/>
      <c r="X110" s="241"/>
      <c r="Y110" s="242"/>
      <c r="Z110" s="244"/>
      <c r="AA110" s="33">
        <f t="shared" ref="AA110" si="159">S110</f>
        <v>0</v>
      </c>
      <c r="AB110" s="36" t="str">
        <f t="shared" si="155"/>
        <v>月</v>
      </c>
      <c r="AC110" s="360"/>
      <c r="AD110" s="361"/>
      <c r="AE110" s="328"/>
      <c r="AF110" s="329"/>
      <c r="AH110" s="367"/>
      <c r="AI110" s="543"/>
    </row>
    <row r="111" spans="1:35" ht="23.1" customHeight="1" x14ac:dyDescent="0.15">
      <c r="A111" s="383"/>
      <c r="B111" s="369"/>
      <c r="C111" s="390"/>
      <c r="D111" s="370"/>
      <c r="E111" s="369"/>
      <c r="F111" s="370"/>
      <c r="G111" s="371"/>
      <c r="H111" s="281"/>
      <c r="I111" s="224"/>
      <c r="J111" s="282"/>
      <c r="K111" s="47"/>
      <c r="L111" s="35" t="s">
        <v>0</v>
      </c>
      <c r="M111" s="396"/>
      <c r="N111" s="397"/>
      <c r="O111" s="364">
        <f t="shared" ref="O111" si="160">G111</f>
        <v>0</v>
      </c>
      <c r="P111" s="313">
        <f t="shared" ref="P111" si="161">H111</f>
        <v>0</v>
      </c>
      <c r="Q111" s="275"/>
      <c r="R111" s="314"/>
      <c r="S111" s="32">
        <f t="shared" ref="S111" si="162">K111+1</f>
        <v>1</v>
      </c>
      <c r="T111" s="38" t="str">
        <f t="shared" si="150"/>
        <v>年</v>
      </c>
      <c r="U111" s="360"/>
      <c r="V111" s="361"/>
      <c r="W111" s="373"/>
      <c r="X111" s="374"/>
      <c r="Y111" s="374"/>
      <c r="Z111" s="374"/>
      <c r="AA111" s="374"/>
      <c r="AB111" s="375"/>
      <c r="AC111" s="360"/>
      <c r="AD111" s="361"/>
      <c r="AE111" s="328"/>
      <c r="AF111" s="329"/>
      <c r="AH111" s="367"/>
      <c r="AI111" s="543"/>
    </row>
    <row r="112" spans="1:35" ht="23.1" customHeight="1" x14ac:dyDescent="0.15">
      <c r="A112" s="383"/>
      <c r="B112" s="369"/>
      <c r="C112" s="390"/>
      <c r="D112" s="370"/>
      <c r="E112" s="369"/>
      <c r="F112" s="370"/>
      <c r="G112" s="372"/>
      <c r="H112" s="283"/>
      <c r="I112" s="284"/>
      <c r="J112" s="285"/>
      <c r="K112" s="46"/>
      <c r="L112" s="36" t="s">
        <v>1</v>
      </c>
      <c r="M112" s="396"/>
      <c r="N112" s="397"/>
      <c r="O112" s="365"/>
      <c r="P112" s="241"/>
      <c r="Q112" s="242"/>
      <c r="R112" s="244"/>
      <c r="S112" s="33">
        <f t="shared" ref="S112" si="163">K112</f>
        <v>0</v>
      </c>
      <c r="T112" s="36" t="str">
        <f t="shared" si="150"/>
        <v>月</v>
      </c>
      <c r="U112" s="360"/>
      <c r="V112" s="361"/>
      <c r="W112" s="376"/>
      <c r="X112" s="377"/>
      <c r="Y112" s="377"/>
      <c r="Z112" s="377"/>
      <c r="AA112" s="377"/>
      <c r="AB112" s="378"/>
      <c r="AC112" s="360"/>
      <c r="AD112" s="361"/>
      <c r="AE112" s="328"/>
      <c r="AF112" s="329"/>
      <c r="AH112" s="367"/>
      <c r="AI112" s="543"/>
    </row>
    <row r="113" spans="1:35" ht="23.1" customHeight="1" x14ac:dyDescent="0.15">
      <c r="A113" s="383"/>
      <c r="B113" s="369"/>
      <c r="C113" s="390"/>
      <c r="D113" s="370"/>
      <c r="E113" s="379"/>
      <c r="F113" s="380"/>
      <c r="G113" s="383"/>
      <c r="H113" s="328"/>
      <c r="I113" s="225"/>
      <c r="J113" s="329"/>
      <c r="K113" s="47"/>
      <c r="L113" s="38" t="s">
        <v>0</v>
      </c>
      <c r="M113" s="396"/>
      <c r="N113" s="397"/>
      <c r="O113" s="373"/>
      <c r="P113" s="374"/>
      <c r="Q113" s="374"/>
      <c r="R113" s="374"/>
      <c r="S113" s="374"/>
      <c r="T113" s="375"/>
      <c r="U113" s="360"/>
      <c r="V113" s="361"/>
      <c r="W113" s="373"/>
      <c r="X113" s="374"/>
      <c r="Y113" s="374"/>
      <c r="Z113" s="374"/>
      <c r="AA113" s="374"/>
      <c r="AB113" s="375"/>
      <c r="AC113" s="360"/>
      <c r="AD113" s="361"/>
      <c r="AE113" s="328"/>
      <c r="AF113" s="329"/>
      <c r="AH113" s="367"/>
      <c r="AI113" s="543"/>
    </row>
    <row r="114" spans="1:35" ht="23.1" customHeight="1" thickBot="1" x14ac:dyDescent="0.2">
      <c r="A114" s="372"/>
      <c r="B114" s="391"/>
      <c r="C114" s="392"/>
      <c r="D114" s="393"/>
      <c r="E114" s="381"/>
      <c r="F114" s="382"/>
      <c r="G114" s="372"/>
      <c r="H114" s="283"/>
      <c r="I114" s="284"/>
      <c r="J114" s="285"/>
      <c r="K114" s="46"/>
      <c r="L114" s="36" t="s">
        <v>1</v>
      </c>
      <c r="M114" s="398"/>
      <c r="N114" s="399"/>
      <c r="O114" s="376"/>
      <c r="P114" s="377"/>
      <c r="Q114" s="377"/>
      <c r="R114" s="377"/>
      <c r="S114" s="377"/>
      <c r="T114" s="378"/>
      <c r="U114" s="362"/>
      <c r="V114" s="363"/>
      <c r="W114" s="376"/>
      <c r="X114" s="377"/>
      <c r="Y114" s="377"/>
      <c r="Z114" s="377"/>
      <c r="AA114" s="377"/>
      <c r="AB114" s="378"/>
      <c r="AC114" s="362"/>
      <c r="AD114" s="363"/>
      <c r="AE114" s="283"/>
      <c r="AF114" s="285"/>
      <c r="AH114" s="368"/>
      <c r="AI114" s="544"/>
    </row>
    <row r="115" spans="1:35" ht="23.1" customHeight="1" x14ac:dyDescent="0.15">
      <c r="A115" s="431"/>
      <c r="B115" s="394"/>
      <c r="C115" s="432"/>
      <c r="D115" s="395"/>
      <c r="E115" s="369"/>
      <c r="F115" s="370"/>
      <c r="G115" s="371"/>
      <c r="H115" s="281"/>
      <c r="I115" s="224"/>
      <c r="J115" s="282"/>
      <c r="K115" s="47"/>
      <c r="L115" s="38" t="s">
        <v>0</v>
      </c>
      <c r="M115" s="396" t="str">
        <f t="shared" ref="M115" si="164">IF(AI115=0,"-",ROUND(AI115,2))</f>
        <v>-</v>
      </c>
      <c r="N115" s="397"/>
      <c r="O115" s="364">
        <f t="shared" ref="O115" si="165">G115</f>
        <v>0</v>
      </c>
      <c r="P115" s="313">
        <f t="shared" ref="P115" si="166">H115</f>
        <v>0</v>
      </c>
      <c r="Q115" s="275"/>
      <c r="R115" s="314"/>
      <c r="S115" s="34">
        <f t="shared" ref="S115" si="167">K115+1</f>
        <v>1</v>
      </c>
      <c r="T115" s="38" t="str">
        <f t="shared" ref="T115:T118" si="168">L115</f>
        <v>年</v>
      </c>
      <c r="U115" s="360" t="str">
        <f t="shared" ref="U115" si="169">M115</f>
        <v>-</v>
      </c>
      <c r="V115" s="361"/>
      <c r="W115" s="364">
        <f t="shared" ref="W115" si="170">O115</f>
        <v>0</v>
      </c>
      <c r="X115" s="313">
        <f t="shared" ref="X115" si="171">P115</f>
        <v>0</v>
      </c>
      <c r="Y115" s="275"/>
      <c r="Z115" s="314"/>
      <c r="AA115" s="34">
        <f t="shared" ref="AA115" si="172">S115+1</f>
        <v>2</v>
      </c>
      <c r="AB115" s="38" t="str">
        <f t="shared" ref="AB115:AB116" si="173">T115</f>
        <v>年</v>
      </c>
      <c r="AC115" s="360" t="str">
        <f t="shared" ref="AC115" si="174">U115</f>
        <v>-</v>
      </c>
      <c r="AD115" s="361"/>
      <c r="AE115" s="328"/>
      <c r="AF115" s="329"/>
      <c r="AH115" s="366">
        <v>0</v>
      </c>
      <c r="AI115" s="542">
        <f t="shared" ref="AI115" si="175">AH115/10000</f>
        <v>0</v>
      </c>
    </row>
    <row r="116" spans="1:35" ht="23.1" customHeight="1" x14ac:dyDescent="0.15">
      <c r="A116" s="383"/>
      <c r="B116" s="369"/>
      <c r="C116" s="390"/>
      <c r="D116" s="370"/>
      <c r="E116" s="369"/>
      <c r="F116" s="370"/>
      <c r="G116" s="372"/>
      <c r="H116" s="283"/>
      <c r="I116" s="284"/>
      <c r="J116" s="285"/>
      <c r="K116" s="46"/>
      <c r="L116" s="36" t="s">
        <v>1</v>
      </c>
      <c r="M116" s="396"/>
      <c r="N116" s="397"/>
      <c r="O116" s="365"/>
      <c r="P116" s="241"/>
      <c r="Q116" s="242"/>
      <c r="R116" s="244"/>
      <c r="S116" s="33">
        <f t="shared" ref="S116" si="176">K116</f>
        <v>0</v>
      </c>
      <c r="T116" s="36" t="str">
        <f t="shared" si="168"/>
        <v>月</v>
      </c>
      <c r="U116" s="360"/>
      <c r="V116" s="361"/>
      <c r="W116" s="365"/>
      <c r="X116" s="241"/>
      <c r="Y116" s="242"/>
      <c r="Z116" s="244"/>
      <c r="AA116" s="33">
        <f t="shared" ref="AA116" si="177">S116</f>
        <v>0</v>
      </c>
      <c r="AB116" s="36" t="str">
        <f t="shared" si="173"/>
        <v>月</v>
      </c>
      <c r="AC116" s="360"/>
      <c r="AD116" s="361"/>
      <c r="AE116" s="328"/>
      <c r="AF116" s="329"/>
      <c r="AH116" s="367"/>
      <c r="AI116" s="543"/>
    </row>
    <row r="117" spans="1:35" ht="23.1" customHeight="1" x14ac:dyDescent="0.15">
      <c r="A117" s="383"/>
      <c r="B117" s="369"/>
      <c r="C117" s="390"/>
      <c r="D117" s="370"/>
      <c r="E117" s="369"/>
      <c r="F117" s="370"/>
      <c r="G117" s="371"/>
      <c r="H117" s="281"/>
      <c r="I117" s="224"/>
      <c r="J117" s="282"/>
      <c r="K117" s="47"/>
      <c r="L117" s="35" t="s">
        <v>0</v>
      </c>
      <c r="M117" s="396"/>
      <c r="N117" s="397"/>
      <c r="O117" s="364">
        <f t="shared" ref="O117" si="178">G117</f>
        <v>0</v>
      </c>
      <c r="P117" s="313">
        <f t="shared" ref="P117" si="179">H117</f>
        <v>0</v>
      </c>
      <c r="Q117" s="275"/>
      <c r="R117" s="314"/>
      <c r="S117" s="32">
        <f t="shared" ref="S117" si="180">K117+1</f>
        <v>1</v>
      </c>
      <c r="T117" s="38" t="str">
        <f t="shared" si="168"/>
        <v>年</v>
      </c>
      <c r="U117" s="360"/>
      <c r="V117" s="361"/>
      <c r="W117" s="373"/>
      <c r="X117" s="374"/>
      <c r="Y117" s="374"/>
      <c r="Z117" s="374"/>
      <c r="AA117" s="374"/>
      <c r="AB117" s="375"/>
      <c r="AC117" s="360"/>
      <c r="AD117" s="361"/>
      <c r="AE117" s="328"/>
      <c r="AF117" s="329"/>
      <c r="AH117" s="367"/>
      <c r="AI117" s="543"/>
    </row>
    <row r="118" spans="1:35" ht="23.1" customHeight="1" x14ac:dyDescent="0.15">
      <c r="A118" s="383"/>
      <c r="B118" s="369"/>
      <c r="C118" s="390"/>
      <c r="D118" s="370"/>
      <c r="E118" s="369"/>
      <c r="F118" s="370"/>
      <c r="G118" s="372"/>
      <c r="H118" s="283"/>
      <c r="I118" s="284"/>
      <c r="J118" s="285"/>
      <c r="K118" s="46"/>
      <c r="L118" s="36" t="s">
        <v>1</v>
      </c>
      <c r="M118" s="396"/>
      <c r="N118" s="397"/>
      <c r="O118" s="365"/>
      <c r="P118" s="241"/>
      <c r="Q118" s="242"/>
      <c r="R118" s="244"/>
      <c r="S118" s="33">
        <f t="shared" ref="S118" si="181">K118</f>
        <v>0</v>
      </c>
      <c r="T118" s="36" t="str">
        <f t="shared" si="168"/>
        <v>月</v>
      </c>
      <c r="U118" s="360"/>
      <c r="V118" s="361"/>
      <c r="W118" s="376"/>
      <c r="X118" s="377"/>
      <c r="Y118" s="377"/>
      <c r="Z118" s="377"/>
      <c r="AA118" s="377"/>
      <c r="AB118" s="378"/>
      <c r="AC118" s="360"/>
      <c r="AD118" s="361"/>
      <c r="AE118" s="328"/>
      <c r="AF118" s="329"/>
      <c r="AH118" s="367"/>
      <c r="AI118" s="543"/>
    </row>
    <row r="119" spans="1:35" ht="23.1" customHeight="1" x14ac:dyDescent="0.15">
      <c r="A119" s="383"/>
      <c r="B119" s="369"/>
      <c r="C119" s="390"/>
      <c r="D119" s="370"/>
      <c r="E119" s="379"/>
      <c r="F119" s="380"/>
      <c r="G119" s="383"/>
      <c r="H119" s="328"/>
      <c r="I119" s="225"/>
      <c r="J119" s="329"/>
      <c r="K119" s="47"/>
      <c r="L119" s="38" t="s">
        <v>0</v>
      </c>
      <c r="M119" s="396"/>
      <c r="N119" s="397"/>
      <c r="O119" s="373"/>
      <c r="P119" s="374"/>
      <c r="Q119" s="374"/>
      <c r="R119" s="374"/>
      <c r="S119" s="374"/>
      <c r="T119" s="375"/>
      <c r="U119" s="360"/>
      <c r="V119" s="361"/>
      <c r="W119" s="373"/>
      <c r="X119" s="374"/>
      <c r="Y119" s="374"/>
      <c r="Z119" s="374"/>
      <c r="AA119" s="374"/>
      <c r="AB119" s="375"/>
      <c r="AC119" s="360"/>
      <c r="AD119" s="361"/>
      <c r="AE119" s="328"/>
      <c r="AF119" s="329"/>
      <c r="AH119" s="367"/>
      <c r="AI119" s="543"/>
    </row>
    <row r="120" spans="1:35" ht="23.1" customHeight="1" thickBot="1" x14ac:dyDescent="0.2">
      <c r="A120" s="372"/>
      <c r="B120" s="391"/>
      <c r="C120" s="392"/>
      <c r="D120" s="393"/>
      <c r="E120" s="381"/>
      <c r="F120" s="382"/>
      <c r="G120" s="372"/>
      <c r="H120" s="283"/>
      <c r="I120" s="284"/>
      <c r="J120" s="285"/>
      <c r="K120" s="46"/>
      <c r="L120" s="36" t="s">
        <v>1</v>
      </c>
      <c r="M120" s="398"/>
      <c r="N120" s="399"/>
      <c r="O120" s="376"/>
      <c r="P120" s="377"/>
      <c r="Q120" s="377"/>
      <c r="R120" s="377"/>
      <c r="S120" s="377"/>
      <c r="T120" s="378"/>
      <c r="U120" s="362"/>
      <c r="V120" s="363"/>
      <c r="W120" s="376"/>
      <c r="X120" s="377"/>
      <c r="Y120" s="377"/>
      <c r="Z120" s="377"/>
      <c r="AA120" s="377"/>
      <c r="AB120" s="378"/>
      <c r="AC120" s="362"/>
      <c r="AD120" s="363"/>
      <c r="AE120" s="283"/>
      <c r="AF120" s="285"/>
      <c r="AH120" s="368"/>
      <c r="AI120" s="544"/>
    </row>
    <row r="121" spans="1:35" ht="23.1" customHeight="1" x14ac:dyDescent="0.15">
      <c r="A121" s="388"/>
      <c r="B121" s="369"/>
      <c r="C121" s="390"/>
      <c r="D121" s="370"/>
      <c r="E121" s="369"/>
      <c r="F121" s="370"/>
      <c r="G121" s="383"/>
      <c r="H121" s="328"/>
      <c r="I121" s="225"/>
      <c r="J121" s="329"/>
      <c r="K121" s="47"/>
      <c r="L121" s="39" t="s">
        <v>0</v>
      </c>
      <c r="M121" s="396" t="str">
        <f t="shared" ref="M121" si="182">IF(AI121=0,"-",ROUND(AI121,2))</f>
        <v>-</v>
      </c>
      <c r="N121" s="397"/>
      <c r="O121" s="364">
        <f>G121</f>
        <v>0</v>
      </c>
      <c r="P121" s="313">
        <f t="shared" ref="P121" si="183">H121</f>
        <v>0</v>
      </c>
      <c r="Q121" s="275"/>
      <c r="R121" s="314"/>
      <c r="S121" s="34">
        <f t="shared" ref="S121" si="184">K121+1</f>
        <v>1</v>
      </c>
      <c r="T121" s="38" t="str">
        <f t="shared" ref="T121:T124" si="185">L121</f>
        <v>年</v>
      </c>
      <c r="U121" s="360" t="str">
        <f t="shared" ref="U121" si="186">M121</f>
        <v>-</v>
      </c>
      <c r="V121" s="361"/>
      <c r="W121" s="364">
        <f t="shared" ref="W121" si="187">O121</f>
        <v>0</v>
      </c>
      <c r="X121" s="313">
        <f t="shared" ref="X121" si="188">P121</f>
        <v>0</v>
      </c>
      <c r="Y121" s="275"/>
      <c r="Z121" s="314"/>
      <c r="AA121" s="34">
        <f t="shared" ref="AA121" si="189">S121+1</f>
        <v>2</v>
      </c>
      <c r="AB121" s="38" t="str">
        <f t="shared" ref="AB121:AB122" si="190">T121</f>
        <v>年</v>
      </c>
      <c r="AC121" s="360" t="str">
        <f t="shared" ref="AC121" si="191">U121</f>
        <v>-</v>
      </c>
      <c r="AD121" s="361"/>
      <c r="AE121" s="328"/>
      <c r="AF121" s="329"/>
      <c r="AH121" s="366">
        <v>0</v>
      </c>
      <c r="AI121" s="542">
        <f t="shared" ref="AI121" si="192">AH121/10000</f>
        <v>0</v>
      </c>
    </row>
    <row r="122" spans="1:35" ht="23.1" customHeight="1" x14ac:dyDescent="0.15">
      <c r="A122" s="383"/>
      <c r="B122" s="369"/>
      <c r="C122" s="390"/>
      <c r="D122" s="370"/>
      <c r="E122" s="369"/>
      <c r="F122" s="370"/>
      <c r="G122" s="372"/>
      <c r="H122" s="283"/>
      <c r="I122" s="284"/>
      <c r="J122" s="285"/>
      <c r="K122" s="46"/>
      <c r="L122" s="36" t="s">
        <v>1</v>
      </c>
      <c r="M122" s="396"/>
      <c r="N122" s="397"/>
      <c r="O122" s="365"/>
      <c r="P122" s="241"/>
      <c r="Q122" s="242"/>
      <c r="R122" s="244"/>
      <c r="S122" s="33">
        <f t="shared" ref="S122" si="193">K122</f>
        <v>0</v>
      </c>
      <c r="T122" s="36" t="str">
        <f t="shared" si="185"/>
        <v>月</v>
      </c>
      <c r="U122" s="360"/>
      <c r="V122" s="361"/>
      <c r="W122" s="365"/>
      <c r="X122" s="241"/>
      <c r="Y122" s="242"/>
      <c r="Z122" s="244"/>
      <c r="AA122" s="33">
        <f t="shared" ref="AA122" si="194">S122</f>
        <v>0</v>
      </c>
      <c r="AB122" s="36" t="str">
        <f t="shared" si="190"/>
        <v>月</v>
      </c>
      <c r="AC122" s="360"/>
      <c r="AD122" s="361"/>
      <c r="AE122" s="328"/>
      <c r="AF122" s="329"/>
      <c r="AH122" s="367"/>
      <c r="AI122" s="543"/>
    </row>
    <row r="123" spans="1:35" ht="23.1" customHeight="1" x14ac:dyDescent="0.15">
      <c r="A123" s="383"/>
      <c r="B123" s="369"/>
      <c r="C123" s="390"/>
      <c r="D123" s="370"/>
      <c r="E123" s="369"/>
      <c r="F123" s="370"/>
      <c r="G123" s="371"/>
      <c r="H123" s="281"/>
      <c r="I123" s="224"/>
      <c r="J123" s="282"/>
      <c r="K123" s="47"/>
      <c r="L123" s="35" t="s">
        <v>0</v>
      </c>
      <c r="M123" s="396"/>
      <c r="N123" s="397"/>
      <c r="O123" s="364">
        <f t="shared" ref="O123" si="195">G123</f>
        <v>0</v>
      </c>
      <c r="P123" s="313">
        <f t="shared" ref="P123" si="196">H123</f>
        <v>0</v>
      </c>
      <c r="Q123" s="275"/>
      <c r="R123" s="314"/>
      <c r="S123" s="32">
        <f t="shared" ref="S123" si="197">K123+1</f>
        <v>1</v>
      </c>
      <c r="T123" s="38" t="str">
        <f t="shared" si="185"/>
        <v>年</v>
      </c>
      <c r="U123" s="360"/>
      <c r="V123" s="361"/>
      <c r="W123" s="373"/>
      <c r="X123" s="374"/>
      <c r="Y123" s="374"/>
      <c r="Z123" s="374"/>
      <c r="AA123" s="374"/>
      <c r="AB123" s="375"/>
      <c r="AC123" s="360"/>
      <c r="AD123" s="361"/>
      <c r="AE123" s="328"/>
      <c r="AF123" s="329"/>
      <c r="AH123" s="367"/>
      <c r="AI123" s="543"/>
    </row>
    <row r="124" spans="1:35" ht="23.1" customHeight="1" x14ac:dyDescent="0.15">
      <c r="A124" s="383"/>
      <c r="B124" s="369"/>
      <c r="C124" s="390"/>
      <c r="D124" s="370"/>
      <c r="E124" s="369"/>
      <c r="F124" s="370"/>
      <c r="G124" s="372"/>
      <c r="H124" s="283"/>
      <c r="I124" s="284"/>
      <c r="J124" s="285"/>
      <c r="K124" s="46"/>
      <c r="L124" s="36" t="s">
        <v>1</v>
      </c>
      <c r="M124" s="396"/>
      <c r="N124" s="397"/>
      <c r="O124" s="365"/>
      <c r="P124" s="241"/>
      <c r="Q124" s="242"/>
      <c r="R124" s="244"/>
      <c r="S124" s="33">
        <f t="shared" ref="S124" si="198">K124</f>
        <v>0</v>
      </c>
      <c r="T124" s="36" t="str">
        <f t="shared" si="185"/>
        <v>月</v>
      </c>
      <c r="U124" s="360"/>
      <c r="V124" s="361"/>
      <c r="W124" s="376"/>
      <c r="X124" s="377"/>
      <c r="Y124" s="377"/>
      <c r="Z124" s="377"/>
      <c r="AA124" s="377"/>
      <c r="AB124" s="378"/>
      <c r="AC124" s="360"/>
      <c r="AD124" s="361"/>
      <c r="AE124" s="328"/>
      <c r="AF124" s="329"/>
      <c r="AH124" s="367"/>
      <c r="AI124" s="543"/>
    </row>
    <row r="125" spans="1:35" ht="23.1" customHeight="1" x14ac:dyDescent="0.15">
      <c r="A125" s="383"/>
      <c r="B125" s="369"/>
      <c r="C125" s="390"/>
      <c r="D125" s="370"/>
      <c r="E125" s="379"/>
      <c r="F125" s="380"/>
      <c r="G125" s="383"/>
      <c r="H125" s="328"/>
      <c r="I125" s="225"/>
      <c r="J125" s="329"/>
      <c r="K125" s="47"/>
      <c r="L125" s="38" t="s">
        <v>0</v>
      </c>
      <c r="M125" s="396"/>
      <c r="N125" s="397"/>
      <c r="O125" s="373"/>
      <c r="P125" s="374"/>
      <c r="Q125" s="374"/>
      <c r="R125" s="374"/>
      <c r="S125" s="374"/>
      <c r="T125" s="375"/>
      <c r="U125" s="360"/>
      <c r="V125" s="361"/>
      <c r="W125" s="373"/>
      <c r="X125" s="374"/>
      <c r="Y125" s="374"/>
      <c r="Z125" s="374"/>
      <c r="AA125" s="374"/>
      <c r="AB125" s="375"/>
      <c r="AC125" s="360"/>
      <c r="AD125" s="361"/>
      <c r="AE125" s="328"/>
      <c r="AF125" s="329"/>
      <c r="AH125" s="367"/>
      <c r="AI125" s="543"/>
    </row>
    <row r="126" spans="1:35" ht="23.1" customHeight="1" thickBot="1" x14ac:dyDescent="0.2">
      <c r="A126" s="372"/>
      <c r="B126" s="391"/>
      <c r="C126" s="392"/>
      <c r="D126" s="393"/>
      <c r="E126" s="381"/>
      <c r="F126" s="382"/>
      <c r="G126" s="372"/>
      <c r="H126" s="283"/>
      <c r="I126" s="284"/>
      <c r="J126" s="285"/>
      <c r="K126" s="46"/>
      <c r="L126" s="36" t="s">
        <v>1</v>
      </c>
      <c r="M126" s="398"/>
      <c r="N126" s="399"/>
      <c r="O126" s="376"/>
      <c r="P126" s="377"/>
      <c r="Q126" s="377"/>
      <c r="R126" s="377"/>
      <c r="S126" s="377"/>
      <c r="T126" s="378"/>
      <c r="U126" s="362"/>
      <c r="V126" s="363"/>
      <c r="W126" s="376"/>
      <c r="X126" s="377"/>
      <c r="Y126" s="377"/>
      <c r="Z126" s="377"/>
      <c r="AA126" s="377"/>
      <c r="AB126" s="378"/>
      <c r="AC126" s="362"/>
      <c r="AD126" s="363"/>
      <c r="AE126" s="283"/>
      <c r="AF126" s="285"/>
      <c r="AH126" s="368"/>
      <c r="AI126" s="544"/>
    </row>
    <row r="127" spans="1:35" ht="24.95" customHeight="1" x14ac:dyDescent="0.15">
      <c r="A127" s="480" t="s">
        <v>77</v>
      </c>
      <c r="B127" s="157"/>
      <c r="C127" s="158"/>
      <c r="D127" s="158"/>
      <c r="E127" s="158"/>
      <c r="F127" s="479"/>
      <c r="G127" s="383" t="s">
        <v>215</v>
      </c>
      <c r="H127" s="491" t="s">
        <v>164</v>
      </c>
      <c r="I127" s="492"/>
      <c r="J127" s="493"/>
      <c r="K127" s="91">
        <v>30</v>
      </c>
      <c r="L127" s="38" t="s">
        <v>0</v>
      </c>
      <c r="M127" s="384">
        <v>53.08</v>
      </c>
      <c r="N127" s="385"/>
      <c r="O127" s="433" t="str">
        <f>G127</f>
        <v>a</v>
      </c>
      <c r="P127" s="494" t="str">
        <f>H127</f>
        <v>プラウ耕</v>
      </c>
      <c r="Q127" s="495"/>
      <c r="R127" s="496"/>
      <c r="S127" s="69">
        <f t="shared" ref="S127" si="199">K127+1</f>
        <v>31</v>
      </c>
      <c r="T127" s="59" t="str">
        <f>L127</f>
        <v>年</v>
      </c>
      <c r="U127" s="487">
        <f>M127</f>
        <v>53.08</v>
      </c>
      <c r="V127" s="488"/>
      <c r="W127" s="433" t="str">
        <f>G127</f>
        <v>a</v>
      </c>
      <c r="X127" s="494" t="str">
        <f>H127</f>
        <v>プラウ耕</v>
      </c>
      <c r="Y127" s="495"/>
      <c r="Z127" s="496"/>
      <c r="AA127" s="69">
        <f>S127+1</f>
        <v>32</v>
      </c>
      <c r="AB127" s="59" t="str">
        <f>T127</f>
        <v>年</v>
      </c>
      <c r="AC127" s="487">
        <f>M127</f>
        <v>53.08</v>
      </c>
      <c r="AD127" s="488"/>
      <c r="AE127" s="547"/>
      <c r="AF127" s="548"/>
    </row>
    <row r="128" spans="1:35" ht="24.95" customHeight="1" x14ac:dyDescent="0.15">
      <c r="A128" s="480"/>
      <c r="B128" s="157"/>
      <c r="C128" s="158"/>
      <c r="D128" s="158"/>
      <c r="E128" s="158"/>
      <c r="F128" s="479"/>
      <c r="G128" s="372"/>
      <c r="H128" s="403"/>
      <c r="I128" s="404"/>
      <c r="J128" s="405"/>
      <c r="K128" s="93" t="s">
        <v>216</v>
      </c>
      <c r="L128" s="36" t="s">
        <v>1</v>
      </c>
      <c r="M128" s="386"/>
      <c r="N128" s="387"/>
      <c r="O128" s="407"/>
      <c r="P128" s="411"/>
      <c r="Q128" s="412"/>
      <c r="R128" s="413"/>
      <c r="S128" s="13" t="str">
        <f t="shared" ref="S128" si="200">K128</f>
        <v>8～9</v>
      </c>
      <c r="T128" s="60" t="str">
        <f>L128</f>
        <v>月</v>
      </c>
      <c r="U128" s="487"/>
      <c r="V128" s="488"/>
      <c r="W128" s="407"/>
      <c r="X128" s="411"/>
      <c r="Y128" s="412"/>
      <c r="Z128" s="413"/>
      <c r="AA128" s="13" t="str">
        <f>S128</f>
        <v>8～9</v>
      </c>
      <c r="AB128" s="60" t="str">
        <f>T128</f>
        <v>月</v>
      </c>
      <c r="AC128" s="487"/>
      <c r="AD128" s="488"/>
      <c r="AE128" s="547"/>
      <c r="AF128" s="548"/>
    </row>
    <row r="129" spans="1:35" ht="24.95" customHeight="1" x14ac:dyDescent="0.15">
      <c r="A129" s="480"/>
      <c r="B129" s="157"/>
      <c r="C129" s="158"/>
      <c r="D129" s="158"/>
      <c r="E129" s="158"/>
      <c r="F129" s="479"/>
      <c r="G129" s="371" t="s">
        <v>217</v>
      </c>
      <c r="H129" s="400" t="s">
        <v>165</v>
      </c>
      <c r="I129" s="401"/>
      <c r="J129" s="402"/>
      <c r="K129" s="91">
        <v>30</v>
      </c>
      <c r="L129" s="35" t="s">
        <v>0</v>
      </c>
      <c r="M129" s="384">
        <v>53.08</v>
      </c>
      <c r="N129" s="385"/>
      <c r="O129" s="406" t="str">
        <f>G129</f>
        <v>b</v>
      </c>
      <c r="P129" s="408" t="str">
        <f>H129</f>
        <v>種子消毒</v>
      </c>
      <c r="Q129" s="409"/>
      <c r="R129" s="410"/>
      <c r="S129" s="12">
        <f t="shared" ref="S129" si="201">K129+1</f>
        <v>31</v>
      </c>
      <c r="T129" s="59" t="str">
        <f>L129</f>
        <v>年</v>
      </c>
      <c r="U129" s="485">
        <f>M129</f>
        <v>53.08</v>
      </c>
      <c r="V129" s="486"/>
      <c r="W129" s="421"/>
      <c r="X129" s="423"/>
      <c r="Y129" s="414"/>
      <c r="Z129" s="424"/>
      <c r="AA129" s="414"/>
      <c r="AB129" s="38" t="s">
        <v>0</v>
      </c>
      <c r="AC129" s="427" t="s">
        <v>84</v>
      </c>
      <c r="AD129" s="428"/>
      <c r="AE129" s="549"/>
      <c r="AF129" s="550"/>
    </row>
    <row r="130" spans="1:35" ht="24.95" customHeight="1" x14ac:dyDescent="0.15">
      <c r="A130" s="480"/>
      <c r="B130" s="157"/>
      <c r="C130" s="158"/>
      <c r="D130" s="158"/>
      <c r="E130" s="158"/>
      <c r="F130" s="479"/>
      <c r="G130" s="372"/>
      <c r="H130" s="403"/>
      <c r="I130" s="404"/>
      <c r="J130" s="405"/>
      <c r="K130" s="93" t="s">
        <v>218</v>
      </c>
      <c r="L130" s="36" t="s">
        <v>1</v>
      </c>
      <c r="M130" s="386"/>
      <c r="N130" s="387"/>
      <c r="O130" s="407"/>
      <c r="P130" s="411"/>
      <c r="Q130" s="412"/>
      <c r="R130" s="413"/>
      <c r="S130" s="13" t="str">
        <f t="shared" ref="S130" si="202">K130</f>
        <v>9～10</v>
      </c>
      <c r="T130" s="60" t="str">
        <f>L130</f>
        <v>月</v>
      </c>
      <c r="U130" s="487"/>
      <c r="V130" s="488"/>
      <c r="W130" s="422"/>
      <c r="X130" s="425"/>
      <c r="Y130" s="415"/>
      <c r="Z130" s="426"/>
      <c r="AA130" s="415"/>
      <c r="AB130" s="36" t="s">
        <v>1</v>
      </c>
      <c r="AC130" s="429"/>
      <c r="AD130" s="430"/>
      <c r="AE130" s="547"/>
      <c r="AF130" s="548"/>
    </row>
    <row r="131" spans="1:35" ht="24.95" customHeight="1" x14ac:dyDescent="0.15">
      <c r="A131" s="480"/>
      <c r="B131" s="157"/>
      <c r="C131" s="158"/>
      <c r="D131" s="158"/>
      <c r="E131" s="158"/>
      <c r="F131" s="479"/>
      <c r="G131" s="421"/>
      <c r="H131" s="423"/>
      <c r="I131" s="414"/>
      <c r="J131" s="424"/>
      <c r="K131" s="414"/>
      <c r="L131" s="55" t="s">
        <v>0</v>
      </c>
      <c r="M131" s="427"/>
      <c r="N131" s="428"/>
      <c r="O131" s="421"/>
      <c r="P131" s="423"/>
      <c r="Q131" s="414"/>
      <c r="R131" s="424"/>
      <c r="S131" s="414"/>
      <c r="T131" s="38" t="s">
        <v>0</v>
      </c>
      <c r="U131" s="427" t="s">
        <v>84</v>
      </c>
      <c r="V131" s="428"/>
      <c r="W131" s="421"/>
      <c r="X131" s="423"/>
      <c r="Y131" s="414"/>
      <c r="Z131" s="424"/>
      <c r="AA131" s="414"/>
      <c r="AB131" s="38" t="s">
        <v>0</v>
      </c>
      <c r="AC131" s="427" t="s">
        <v>84</v>
      </c>
      <c r="AD131" s="428"/>
      <c r="AE131" s="549"/>
      <c r="AF131" s="550"/>
    </row>
    <row r="132" spans="1:35" ht="24.95" customHeight="1" x14ac:dyDescent="0.15">
      <c r="A132" s="480"/>
      <c r="B132" s="157"/>
      <c r="C132" s="158"/>
      <c r="D132" s="158"/>
      <c r="E132" s="158"/>
      <c r="F132" s="479"/>
      <c r="G132" s="422"/>
      <c r="H132" s="425"/>
      <c r="I132" s="415"/>
      <c r="J132" s="426"/>
      <c r="K132" s="415"/>
      <c r="L132" s="54" t="s">
        <v>1</v>
      </c>
      <c r="M132" s="429"/>
      <c r="N132" s="430"/>
      <c r="O132" s="422"/>
      <c r="P132" s="425"/>
      <c r="Q132" s="415"/>
      <c r="R132" s="426"/>
      <c r="S132" s="415"/>
      <c r="T132" s="36" t="s">
        <v>1</v>
      </c>
      <c r="U132" s="429"/>
      <c r="V132" s="430"/>
      <c r="W132" s="422"/>
      <c r="X132" s="425"/>
      <c r="Y132" s="415"/>
      <c r="Z132" s="426"/>
      <c r="AA132" s="415"/>
      <c r="AB132" s="36" t="s">
        <v>1</v>
      </c>
      <c r="AC132" s="429"/>
      <c r="AD132" s="430"/>
      <c r="AE132" s="547"/>
      <c r="AF132" s="548"/>
    </row>
    <row r="133" spans="1:35" ht="24.95" customHeight="1" x14ac:dyDescent="0.15">
      <c r="A133" s="480"/>
      <c r="B133" s="157"/>
      <c r="C133" s="158"/>
      <c r="D133" s="158"/>
      <c r="E133" s="158"/>
      <c r="F133" s="479"/>
      <c r="G133" s="383" t="s">
        <v>219</v>
      </c>
      <c r="H133" s="316" t="s">
        <v>220</v>
      </c>
      <c r="I133" s="416"/>
      <c r="J133" s="417"/>
      <c r="K133" s="91">
        <v>30</v>
      </c>
      <c r="L133" s="38" t="s">
        <v>0</v>
      </c>
      <c r="M133" s="384">
        <v>53.08</v>
      </c>
      <c r="N133" s="385"/>
      <c r="O133" s="421"/>
      <c r="P133" s="423"/>
      <c r="Q133" s="414"/>
      <c r="R133" s="424"/>
      <c r="S133" s="414"/>
      <c r="T133" s="38" t="s">
        <v>0</v>
      </c>
      <c r="U133" s="427" t="s">
        <v>84</v>
      </c>
      <c r="V133" s="428"/>
      <c r="W133" s="421"/>
      <c r="X133" s="423"/>
      <c r="Y133" s="414"/>
      <c r="Z133" s="424"/>
      <c r="AA133" s="414"/>
      <c r="AB133" s="38" t="s">
        <v>0</v>
      </c>
      <c r="AC133" s="427" t="s">
        <v>84</v>
      </c>
      <c r="AD133" s="428"/>
      <c r="AE133" s="549"/>
      <c r="AF133" s="550"/>
    </row>
    <row r="134" spans="1:35" ht="24.95" customHeight="1" x14ac:dyDescent="0.15">
      <c r="A134" s="480"/>
      <c r="B134" s="157"/>
      <c r="C134" s="158"/>
      <c r="D134" s="158"/>
      <c r="E134" s="158"/>
      <c r="F134" s="479"/>
      <c r="G134" s="372"/>
      <c r="H134" s="418"/>
      <c r="I134" s="419"/>
      <c r="J134" s="420"/>
      <c r="K134" s="93" t="s">
        <v>216</v>
      </c>
      <c r="L134" s="36" t="s">
        <v>1</v>
      </c>
      <c r="M134" s="386"/>
      <c r="N134" s="387"/>
      <c r="O134" s="422"/>
      <c r="P134" s="425"/>
      <c r="Q134" s="415"/>
      <c r="R134" s="426"/>
      <c r="S134" s="415"/>
      <c r="T134" s="36" t="s">
        <v>1</v>
      </c>
      <c r="U134" s="429"/>
      <c r="V134" s="430"/>
      <c r="W134" s="422"/>
      <c r="X134" s="425"/>
      <c r="Y134" s="415"/>
      <c r="Z134" s="426"/>
      <c r="AA134" s="415"/>
      <c r="AB134" s="36" t="s">
        <v>1</v>
      </c>
      <c r="AC134" s="429"/>
      <c r="AD134" s="430"/>
      <c r="AE134" s="547"/>
      <c r="AF134" s="548"/>
    </row>
    <row r="135" spans="1:35" ht="84.75" customHeight="1" x14ac:dyDescent="0.15">
      <c r="A135" s="474" t="s">
        <v>50</v>
      </c>
      <c r="B135" s="475"/>
      <c r="C135" s="475"/>
      <c r="D135" s="475"/>
      <c r="E135" s="475"/>
      <c r="F135" s="475"/>
      <c r="G135" s="472">
        <f>ROUNDDOWN(G147,1)</f>
        <v>53</v>
      </c>
      <c r="H135" s="473"/>
      <c r="I135" s="473"/>
      <c r="J135" s="473"/>
      <c r="K135" s="473"/>
      <c r="L135" s="473"/>
      <c r="M135" s="489" t="s">
        <v>132</v>
      </c>
      <c r="N135" s="490"/>
      <c r="O135" s="472">
        <f>ROUNDDOWN(O147,1)</f>
        <v>53</v>
      </c>
      <c r="P135" s="473"/>
      <c r="Q135" s="473"/>
      <c r="R135" s="473"/>
      <c r="S135" s="473"/>
      <c r="T135" s="473"/>
      <c r="U135" s="489" t="s">
        <v>22</v>
      </c>
      <c r="V135" s="490"/>
      <c r="W135" s="472">
        <f>ROUNDDOWN(W147,1)</f>
        <v>53</v>
      </c>
      <c r="X135" s="473"/>
      <c r="Y135" s="473"/>
      <c r="Z135" s="473"/>
      <c r="AA135" s="473"/>
      <c r="AB135" s="473"/>
      <c r="AC135" s="489" t="s">
        <v>22</v>
      </c>
      <c r="AD135" s="490"/>
      <c r="AE135" s="288"/>
      <c r="AF135" s="291"/>
      <c r="AI135" s="58">
        <f>SUM(AI7:AI127)</f>
        <v>53.068350000000009</v>
      </c>
    </row>
    <row r="136" spans="1:35" ht="18" customHeight="1" x14ac:dyDescent="0.15">
      <c r="A136" s="14"/>
      <c r="B136" s="15"/>
      <c r="C136" s="15"/>
      <c r="D136" s="15"/>
      <c r="E136" s="15"/>
      <c r="F136" s="15"/>
      <c r="G136" s="16"/>
      <c r="H136" s="17"/>
      <c r="I136" s="17"/>
      <c r="J136" s="17"/>
      <c r="K136" s="17"/>
      <c r="L136" s="17"/>
      <c r="M136" s="18"/>
      <c r="N136" s="18"/>
      <c r="O136" s="16"/>
      <c r="P136" s="17"/>
      <c r="Q136" s="17"/>
      <c r="R136" s="17"/>
      <c r="S136" s="17"/>
      <c r="T136" s="17"/>
      <c r="U136" s="18"/>
      <c r="V136" s="18"/>
      <c r="W136" s="16"/>
      <c r="X136" s="17"/>
      <c r="Y136" s="17"/>
      <c r="Z136" s="17"/>
      <c r="AA136" s="17"/>
      <c r="AB136" s="17"/>
      <c r="AC136" s="18"/>
      <c r="AD136" s="18"/>
      <c r="AE136" s="37"/>
      <c r="AF136" s="37"/>
    </row>
    <row r="137" spans="1:35" ht="17.25" x14ac:dyDescent="0.15">
      <c r="A137" s="19" t="s">
        <v>2</v>
      </c>
      <c r="B137" s="20" t="s">
        <v>64</v>
      </c>
      <c r="C137" s="10" t="s">
        <v>141</v>
      </c>
    </row>
    <row r="138" spans="1:35" x14ac:dyDescent="0.15">
      <c r="C138" s="10" t="s">
        <v>57</v>
      </c>
    </row>
    <row r="139" spans="1:35" x14ac:dyDescent="0.15">
      <c r="B139" s="20" t="s">
        <v>65</v>
      </c>
      <c r="C139" s="10" t="s">
        <v>58</v>
      </c>
      <c r="J139" s="11"/>
    </row>
    <row r="140" spans="1:35" x14ac:dyDescent="0.15">
      <c r="B140" s="20" t="s">
        <v>66</v>
      </c>
      <c r="C140" s="10" t="s">
        <v>37</v>
      </c>
    </row>
    <row r="141" spans="1:35" x14ac:dyDescent="0.15">
      <c r="B141" s="20" t="s">
        <v>67</v>
      </c>
      <c r="C141" s="10" t="s">
        <v>59</v>
      </c>
    </row>
    <row r="142" spans="1:35" ht="17.25" x14ac:dyDescent="0.15">
      <c r="B142" s="20" t="s">
        <v>68</v>
      </c>
      <c r="C142" s="87" t="s">
        <v>60</v>
      </c>
    </row>
    <row r="143" spans="1:35" x14ac:dyDescent="0.15">
      <c r="B143" s="20" t="s">
        <v>69</v>
      </c>
      <c r="C143" s="10" t="s">
        <v>63</v>
      </c>
    </row>
    <row r="144" spans="1:35" ht="17.25" x14ac:dyDescent="0.15">
      <c r="B144" s="20" t="s">
        <v>62</v>
      </c>
      <c r="C144" s="87" t="s">
        <v>61</v>
      </c>
    </row>
    <row r="145" spans="1:28" ht="14.25" x14ac:dyDescent="0.15">
      <c r="B145" s="9" t="s">
        <v>225</v>
      </c>
      <c r="C145" s="4" t="s">
        <v>135</v>
      </c>
      <c r="D145" s="1"/>
      <c r="E145" s="1"/>
      <c r="F145" s="1"/>
      <c r="G145" s="1"/>
      <c r="H145" s="1"/>
      <c r="I145" s="1"/>
      <c r="J145" s="1"/>
    </row>
    <row r="146" spans="1:28" ht="14.25" x14ac:dyDescent="0.15">
      <c r="B146" s="3"/>
      <c r="C146" s="4"/>
      <c r="D146" s="1"/>
      <c r="E146" s="1"/>
      <c r="F146" s="1"/>
      <c r="G146" s="1"/>
      <c r="H146" s="1"/>
      <c r="I146" s="1"/>
      <c r="J146" s="1"/>
      <c r="K146" s="1"/>
    </row>
    <row r="147" spans="1:28" ht="89.25" customHeight="1" x14ac:dyDescent="0.15">
      <c r="A147" s="474" t="s">
        <v>99</v>
      </c>
      <c r="B147" s="475"/>
      <c r="C147" s="475"/>
      <c r="D147" s="475"/>
      <c r="E147" s="475"/>
      <c r="F147" s="475"/>
      <c r="G147" s="476">
        <f>SUM(M7:N126)</f>
        <v>53.08</v>
      </c>
      <c r="H147" s="477"/>
      <c r="I147" s="477"/>
      <c r="J147" s="477"/>
      <c r="K147" s="477"/>
      <c r="L147" s="478"/>
      <c r="O147" s="476">
        <f>SUM(U7:V126)</f>
        <v>53.08</v>
      </c>
      <c r="P147" s="477"/>
      <c r="Q147" s="477"/>
      <c r="R147" s="477"/>
      <c r="S147" s="477"/>
      <c r="T147" s="478"/>
      <c r="W147" s="476">
        <f>SUM(AC7:AD126)</f>
        <v>53.08</v>
      </c>
      <c r="X147" s="477"/>
      <c r="Y147" s="477"/>
      <c r="Z147" s="477"/>
      <c r="AA147" s="477"/>
      <c r="AB147" s="478"/>
    </row>
    <row r="151" spans="1:28" ht="14.25" thickBot="1" x14ac:dyDescent="0.2"/>
    <row r="152" spans="1:28" s="1" customFormat="1" ht="14.25" customHeight="1" x14ac:dyDescent="0.15">
      <c r="B152" s="98"/>
      <c r="C152" s="99"/>
      <c r="D152" s="100"/>
      <c r="E152" s="104" t="s">
        <v>131</v>
      </c>
      <c r="F152" s="104"/>
      <c r="G152" s="104"/>
      <c r="H152" s="104"/>
      <c r="I152" s="104"/>
      <c r="J152" s="104"/>
      <c r="K152" s="104"/>
      <c r="L152" s="104"/>
      <c r="M152" s="104"/>
      <c r="N152" s="207" t="s">
        <v>138</v>
      </c>
      <c r="O152" s="207"/>
      <c r="P152" s="207"/>
      <c r="Q152" s="207"/>
      <c r="R152" s="207"/>
      <c r="S152" s="207"/>
      <c r="T152" s="207"/>
      <c r="U152" s="207"/>
      <c r="V152" s="207"/>
      <c r="W152" s="207"/>
      <c r="X152" s="207"/>
      <c r="Y152" s="207"/>
      <c r="Z152" s="207"/>
      <c r="AA152" s="207"/>
    </row>
    <row r="153" spans="1:28" s="1" customFormat="1" ht="15" thickBot="1" x14ac:dyDescent="0.2">
      <c r="B153" s="101"/>
      <c r="C153" s="102"/>
      <c r="D153" s="103"/>
      <c r="E153" s="104"/>
      <c r="F153" s="104"/>
      <c r="G153" s="104"/>
      <c r="H153" s="104"/>
      <c r="I153" s="104"/>
      <c r="J153" s="104"/>
      <c r="K153" s="104"/>
      <c r="L153" s="104"/>
      <c r="M153" s="104"/>
      <c r="N153" s="207"/>
      <c r="O153" s="207"/>
      <c r="P153" s="207"/>
      <c r="Q153" s="207"/>
      <c r="R153" s="207"/>
      <c r="S153" s="207"/>
      <c r="T153" s="207"/>
      <c r="U153" s="207"/>
      <c r="V153" s="207"/>
      <c r="W153" s="207"/>
      <c r="X153" s="207"/>
      <c r="Y153" s="207"/>
      <c r="Z153" s="207"/>
      <c r="AA153" s="207"/>
    </row>
  </sheetData>
  <sheetProtection formatCells="0" formatColumns="0" formatRows="0" insertColumns="0" insertRows="0" deleteColumns="0" deleteRows="0" selectLockedCells="1" sort="0" autoFilter="0" pivotTables="0"/>
  <mergeCells count="585">
    <mergeCell ref="AC13:AD18"/>
    <mergeCell ref="AE2:AF6"/>
    <mergeCell ref="W7:W8"/>
    <mergeCell ref="X7:Z8"/>
    <mergeCell ref="AI1:AI6"/>
    <mergeCell ref="AI7:AI12"/>
    <mergeCell ref="AI13:AI18"/>
    <mergeCell ref="AI19:AI24"/>
    <mergeCell ref="AI25:AI30"/>
    <mergeCell ref="AC7:AD12"/>
    <mergeCell ref="AE7:AF12"/>
    <mergeCell ref="W9:AB10"/>
    <mergeCell ref="W11:AB12"/>
    <mergeCell ref="AH1:AH6"/>
    <mergeCell ref="AH7:AH12"/>
    <mergeCell ref="AH13:AH18"/>
    <mergeCell ref="AH19:AH24"/>
    <mergeCell ref="AH25:AH30"/>
    <mergeCell ref="AI31:AI36"/>
    <mergeCell ref="AI37:AI42"/>
    <mergeCell ref="AI43:AI48"/>
    <mergeCell ref="AI49:AI54"/>
    <mergeCell ref="AC97:AD102"/>
    <mergeCell ref="AE49:AF54"/>
    <mergeCell ref="AE67:AF72"/>
    <mergeCell ref="W67:W68"/>
    <mergeCell ref="AC73:AD78"/>
    <mergeCell ref="AI79:AI96"/>
    <mergeCell ref="AC67:AD72"/>
    <mergeCell ref="W35:AB36"/>
    <mergeCell ref="AE73:AF78"/>
    <mergeCell ref="AH31:AH36"/>
    <mergeCell ref="AH37:AH42"/>
    <mergeCell ref="AH43:AH48"/>
    <mergeCell ref="AH49:AH54"/>
    <mergeCell ref="AE55:AF60"/>
    <mergeCell ref="AH55:AH60"/>
    <mergeCell ref="N152:AA153"/>
    <mergeCell ref="AI109:AI114"/>
    <mergeCell ref="AI115:AI120"/>
    <mergeCell ref="AI121:AI126"/>
    <mergeCell ref="AI55:AI60"/>
    <mergeCell ref="AI61:AI66"/>
    <mergeCell ref="AI67:AI72"/>
    <mergeCell ref="AI73:AI78"/>
    <mergeCell ref="AI97:AI102"/>
    <mergeCell ref="AI103:AI108"/>
    <mergeCell ref="W97:W98"/>
    <mergeCell ref="AC91:AD96"/>
    <mergeCell ref="AE91:AF96"/>
    <mergeCell ref="AC135:AD135"/>
    <mergeCell ref="AE135:AF135"/>
    <mergeCell ref="AC127:AD128"/>
    <mergeCell ref="AE127:AF128"/>
    <mergeCell ref="AE129:AF130"/>
    <mergeCell ref="AE131:AF132"/>
    <mergeCell ref="AE133:AF134"/>
    <mergeCell ref="U133:V134"/>
    <mergeCell ref="AC129:AD130"/>
    <mergeCell ref="AC131:AD132"/>
    <mergeCell ref="AC133:AD134"/>
    <mergeCell ref="E107:F108"/>
    <mergeCell ref="G107:G108"/>
    <mergeCell ref="H107:J108"/>
    <mergeCell ref="W105:AB106"/>
    <mergeCell ref="W107:AB108"/>
    <mergeCell ref="O107:T108"/>
    <mergeCell ref="AJ7:AJ12"/>
    <mergeCell ref="AJ13:AJ18"/>
    <mergeCell ref="AJ19:AJ24"/>
    <mergeCell ref="AJ25:AJ30"/>
    <mergeCell ref="AJ31:AJ36"/>
    <mergeCell ref="AJ37:AJ42"/>
    <mergeCell ref="AJ43:AJ48"/>
    <mergeCell ref="W103:W104"/>
    <mergeCell ref="X103:Z104"/>
    <mergeCell ref="AC103:AD108"/>
    <mergeCell ref="AE103:AF108"/>
    <mergeCell ref="AE97:AF102"/>
    <mergeCell ref="X97:Z98"/>
    <mergeCell ref="AE19:AF24"/>
    <mergeCell ref="AE37:AF42"/>
    <mergeCell ref="W39:AB40"/>
    <mergeCell ref="W41:AB42"/>
    <mergeCell ref="AE13:AF18"/>
    <mergeCell ref="H99:J100"/>
    <mergeCell ref="O99:O100"/>
    <mergeCell ref="W99:AB100"/>
    <mergeCell ref="W101:AB102"/>
    <mergeCell ref="P99:R100"/>
    <mergeCell ref="O101:T102"/>
    <mergeCell ref="X91:Z92"/>
    <mergeCell ref="E93:F94"/>
    <mergeCell ref="E95:F96"/>
    <mergeCell ref="W93:AB94"/>
    <mergeCell ref="W95:AB96"/>
    <mergeCell ref="W91:W92"/>
    <mergeCell ref="W87:AB88"/>
    <mergeCell ref="AE79:AF84"/>
    <mergeCell ref="W79:AB80"/>
    <mergeCell ref="E89:F90"/>
    <mergeCell ref="W89:AB90"/>
    <mergeCell ref="O91:T92"/>
    <mergeCell ref="G93:L94"/>
    <mergeCell ref="O93:T94"/>
    <mergeCell ref="AC85:AD90"/>
    <mergeCell ref="AE85:AF90"/>
    <mergeCell ref="AC79:AD84"/>
    <mergeCell ref="H25:J26"/>
    <mergeCell ref="H79:J80"/>
    <mergeCell ref="M79:N84"/>
    <mergeCell ref="U79:V84"/>
    <mergeCell ref="G81:G82"/>
    <mergeCell ref="H81:J82"/>
    <mergeCell ref="G83:G84"/>
    <mergeCell ref="H83:J84"/>
    <mergeCell ref="E39:F40"/>
    <mergeCell ref="H39:J40"/>
    <mergeCell ref="O39:O40"/>
    <mergeCell ref="P39:R40"/>
    <mergeCell ref="G41:G42"/>
    <mergeCell ref="H41:J42"/>
    <mergeCell ref="O41:T42"/>
    <mergeCell ref="E41:F42"/>
    <mergeCell ref="P43:R44"/>
    <mergeCell ref="G73:L74"/>
    <mergeCell ref="G75:L76"/>
    <mergeCell ref="E37:F38"/>
    <mergeCell ref="M37:N42"/>
    <mergeCell ref="O29:T30"/>
    <mergeCell ref="E79:F80"/>
    <mergeCell ref="M25:N30"/>
    <mergeCell ref="A31:A36"/>
    <mergeCell ref="B31:D36"/>
    <mergeCell ref="E31:F32"/>
    <mergeCell ref="AE31:AF36"/>
    <mergeCell ref="O31:O32"/>
    <mergeCell ref="P31:R32"/>
    <mergeCell ref="AC31:AD36"/>
    <mergeCell ref="AE25:AF30"/>
    <mergeCell ref="AC25:AD30"/>
    <mergeCell ref="G33:G34"/>
    <mergeCell ref="H33:J34"/>
    <mergeCell ref="E33:F34"/>
    <mergeCell ref="O33:O34"/>
    <mergeCell ref="P33:R34"/>
    <mergeCell ref="E35:F36"/>
    <mergeCell ref="G35:G36"/>
    <mergeCell ref="U31:V36"/>
    <mergeCell ref="W31:W32"/>
    <mergeCell ref="X31:Z32"/>
    <mergeCell ref="G31:G32"/>
    <mergeCell ref="H31:J32"/>
    <mergeCell ref="M31:N36"/>
    <mergeCell ref="H35:J36"/>
    <mergeCell ref="O35:T36"/>
    <mergeCell ref="A7:A12"/>
    <mergeCell ref="B7:D12"/>
    <mergeCell ref="E7:F8"/>
    <mergeCell ref="G7:G8"/>
    <mergeCell ref="H7:J8"/>
    <mergeCell ref="M7:N12"/>
    <mergeCell ref="O7:O8"/>
    <mergeCell ref="P7:R8"/>
    <mergeCell ref="U7:V12"/>
    <mergeCell ref="P9:R10"/>
    <mergeCell ref="E11:F12"/>
    <mergeCell ref="G11:G12"/>
    <mergeCell ref="H11:J12"/>
    <mergeCell ref="E9:F10"/>
    <mergeCell ref="G9:G10"/>
    <mergeCell ref="H9:J10"/>
    <mergeCell ref="O9:O10"/>
    <mergeCell ref="O11:T12"/>
    <mergeCell ref="A13:A18"/>
    <mergeCell ref="B13:D18"/>
    <mergeCell ref="A25:A30"/>
    <mergeCell ref="B25:D30"/>
    <mergeCell ref="O15:O16"/>
    <mergeCell ref="P15:R16"/>
    <mergeCell ref="E17:F18"/>
    <mergeCell ref="G17:G18"/>
    <mergeCell ref="O13:O14"/>
    <mergeCell ref="P13:R14"/>
    <mergeCell ref="A19:A24"/>
    <mergeCell ref="B19:D24"/>
    <mergeCell ref="H27:J28"/>
    <mergeCell ref="O27:O28"/>
    <mergeCell ref="P27:R28"/>
    <mergeCell ref="E29:F30"/>
    <mergeCell ref="G29:G30"/>
    <mergeCell ref="O25:O26"/>
    <mergeCell ref="P25:R26"/>
    <mergeCell ref="O17:T18"/>
    <mergeCell ref="O23:T24"/>
    <mergeCell ref="O21:O22"/>
    <mergeCell ref="E25:F26"/>
    <mergeCell ref="G25:G26"/>
    <mergeCell ref="H29:J30"/>
    <mergeCell ref="E21:F22"/>
    <mergeCell ref="G21:G22"/>
    <mergeCell ref="H21:J22"/>
    <mergeCell ref="AC19:AD24"/>
    <mergeCell ref="E13:F14"/>
    <mergeCell ref="G13:G14"/>
    <mergeCell ref="H13:J14"/>
    <mergeCell ref="M13:N18"/>
    <mergeCell ref="H17:J18"/>
    <mergeCell ref="E19:F20"/>
    <mergeCell ref="G19:G20"/>
    <mergeCell ref="H19:J20"/>
    <mergeCell ref="M19:N24"/>
    <mergeCell ref="H23:J24"/>
    <mergeCell ref="E23:F24"/>
    <mergeCell ref="G23:G24"/>
    <mergeCell ref="E27:F28"/>
    <mergeCell ref="G27:G28"/>
    <mergeCell ref="E15:F16"/>
    <mergeCell ref="G15:G16"/>
    <mergeCell ref="H15:J16"/>
    <mergeCell ref="W15:AB16"/>
    <mergeCell ref="W17:AB18"/>
    <mergeCell ref="A2:D6"/>
    <mergeCell ref="E2:F6"/>
    <mergeCell ref="G2:AD2"/>
    <mergeCell ref="G3:N3"/>
    <mergeCell ref="O3:V3"/>
    <mergeCell ref="W3:AD3"/>
    <mergeCell ref="G4:G6"/>
    <mergeCell ref="H4:J6"/>
    <mergeCell ref="K4:L6"/>
    <mergeCell ref="X4:Z6"/>
    <mergeCell ref="AA4:AB6"/>
    <mergeCell ref="AC4:AD6"/>
    <mergeCell ref="P4:R6"/>
    <mergeCell ref="S4:T6"/>
    <mergeCell ref="U4:V6"/>
    <mergeCell ref="W4:W6"/>
    <mergeCell ref="M4:N6"/>
    <mergeCell ref="O4:O6"/>
    <mergeCell ref="X133:Z134"/>
    <mergeCell ref="AA133:AA134"/>
    <mergeCell ref="W133:W134"/>
    <mergeCell ref="AA131:AA132"/>
    <mergeCell ref="U135:V135"/>
    <mergeCell ref="W135:AB135"/>
    <mergeCell ref="U37:V42"/>
    <mergeCell ref="W127:W128"/>
    <mergeCell ref="X127:Z128"/>
    <mergeCell ref="W83:AB84"/>
    <mergeCell ref="X67:Z68"/>
    <mergeCell ref="W69:AB70"/>
    <mergeCell ref="W71:AB72"/>
    <mergeCell ref="U55:V60"/>
    <mergeCell ref="W129:W130"/>
    <mergeCell ref="X129:Z130"/>
    <mergeCell ref="AA129:AA130"/>
    <mergeCell ref="W131:W132"/>
    <mergeCell ref="X131:Z132"/>
    <mergeCell ref="W81:AB82"/>
    <mergeCell ref="W117:AB118"/>
    <mergeCell ref="W119:AB120"/>
    <mergeCell ref="W115:W116"/>
    <mergeCell ref="W85:AB86"/>
    <mergeCell ref="A79:A84"/>
    <mergeCell ref="A85:A90"/>
    <mergeCell ref="E85:F86"/>
    <mergeCell ref="M85:N90"/>
    <mergeCell ref="O85:O86"/>
    <mergeCell ref="P85:R86"/>
    <mergeCell ref="U85:V90"/>
    <mergeCell ref="O89:T90"/>
    <mergeCell ref="E87:F88"/>
    <mergeCell ref="O87:O88"/>
    <mergeCell ref="P87:R88"/>
    <mergeCell ref="O81:T82"/>
    <mergeCell ref="G85:L86"/>
    <mergeCell ref="G87:L88"/>
    <mergeCell ref="G89:L90"/>
    <mergeCell ref="G79:G80"/>
    <mergeCell ref="O79:T80"/>
    <mergeCell ref="E81:F82"/>
    <mergeCell ref="E83:F84"/>
    <mergeCell ref="O83:T84"/>
    <mergeCell ref="B79:D96"/>
    <mergeCell ref="G95:L96"/>
    <mergeCell ref="G127:G128"/>
    <mergeCell ref="H127:J128"/>
    <mergeCell ref="O127:O128"/>
    <mergeCell ref="P127:R128"/>
    <mergeCell ref="A91:A96"/>
    <mergeCell ref="E91:F92"/>
    <mergeCell ref="M91:N96"/>
    <mergeCell ref="U91:V96"/>
    <mergeCell ref="P103:R104"/>
    <mergeCell ref="G91:L92"/>
    <mergeCell ref="U103:V108"/>
    <mergeCell ref="O109:O110"/>
    <mergeCell ref="P109:R110"/>
    <mergeCell ref="U109:V114"/>
    <mergeCell ref="P115:R116"/>
    <mergeCell ref="U115:V120"/>
    <mergeCell ref="P117:R118"/>
    <mergeCell ref="E119:F120"/>
    <mergeCell ref="G119:G120"/>
    <mergeCell ref="H119:J120"/>
    <mergeCell ref="O119:T120"/>
    <mergeCell ref="U127:V128"/>
    <mergeCell ref="E99:F100"/>
    <mergeCell ref="G99:G100"/>
    <mergeCell ref="A135:F135"/>
    <mergeCell ref="G147:L147"/>
    <mergeCell ref="M135:N135"/>
    <mergeCell ref="O135:T135"/>
    <mergeCell ref="O95:T96"/>
    <mergeCell ref="E101:F102"/>
    <mergeCell ref="G101:G102"/>
    <mergeCell ref="H101:J102"/>
    <mergeCell ref="E97:F98"/>
    <mergeCell ref="G97:G98"/>
    <mergeCell ref="H97:J98"/>
    <mergeCell ref="O97:O98"/>
    <mergeCell ref="P97:R98"/>
    <mergeCell ref="E105:F106"/>
    <mergeCell ref="G105:G106"/>
    <mergeCell ref="H105:J106"/>
    <mergeCell ref="O105:O106"/>
    <mergeCell ref="P105:R106"/>
    <mergeCell ref="A109:A114"/>
    <mergeCell ref="B109:D114"/>
    <mergeCell ref="E109:F110"/>
    <mergeCell ref="G109:G110"/>
    <mergeCell ref="H109:J110"/>
    <mergeCell ref="M109:N114"/>
    <mergeCell ref="AC55:AD60"/>
    <mergeCell ref="G37:G38"/>
    <mergeCell ref="H37:J38"/>
    <mergeCell ref="O37:O38"/>
    <mergeCell ref="P37:R38"/>
    <mergeCell ref="G39:G40"/>
    <mergeCell ref="G59:G60"/>
    <mergeCell ref="H59:J60"/>
    <mergeCell ref="O59:T60"/>
    <mergeCell ref="H43:J44"/>
    <mergeCell ref="M43:N48"/>
    <mergeCell ref="AC37:AD42"/>
    <mergeCell ref="W49:W50"/>
    <mergeCell ref="X49:Z50"/>
    <mergeCell ref="AC49:AD54"/>
    <mergeCell ref="W51:AB52"/>
    <mergeCell ref="W53:AB54"/>
    <mergeCell ref="O55:O56"/>
    <mergeCell ref="P55:R56"/>
    <mergeCell ref="O19:O20"/>
    <mergeCell ref="P19:R20"/>
    <mergeCell ref="U19:V24"/>
    <mergeCell ref="P21:R22"/>
    <mergeCell ref="U25:V30"/>
    <mergeCell ref="X43:Z44"/>
    <mergeCell ref="W21:AB22"/>
    <mergeCell ref="W23:AB24"/>
    <mergeCell ref="W27:AB28"/>
    <mergeCell ref="W29:AB30"/>
    <mergeCell ref="W33:AB34"/>
    <mergeCell ref="W19:W20"/>
    <mergeCell ref="X19:Z20"/>
    <mergeCell ref="W25:W26"/>
    <mergeCell ref="X25:Z26"/>
    <mergeCell ref="O43:O44"/>
    <mergeCell ref="U43:V48"/>
    <mergeCell ref="W43:W44"/>
    <mergeCell ref="U13:V18"/>
    <mergeCell ref="W13:W14"/>
    <mergeCell ref="X13:Z14"/>
    <mergeCell ref="W37:W38"/>
    <mergeCell ref="X37:Z38"/>
    <mergeCell ref="G135:L135"/>
    <mergeCell ref="A147:F147"/>
    <mergeCell ref="O147:T147"/>
    <mergeCell ref="W147:AB147"/>
    <mergeCell ref="B127:F134"/>
    <mergeCell ref="A127:A134"/>
    <mergeCell ref="A97:A102"/>
    <mergeCell ref="B97:D102"/>
    <mergeCell ref="M97:N102"/>
    <mergeCell ref="U97:V102"/>
    <mergeCell ref="A103:A108"/>
    <mergeCell ref="B103:D108"/>
    <mergeCell ref="E103:F104"/>
    <mergeCell ref="G103:G104"/>
    <mergeCell ref="H103:J104"/>
    <mergeCell ref="M103:N108"/>
    <mergeCell ref="O103:O104"/>
    <mergeCell ref="U131:V132"/>
    <mergeCell ref="U129:V130"/>
    <mergeCell ref="B37:D42"/>
    <mergeCell ref="A37:A42"/>
    <mergeCell ref="AC43:AD48"/>
    <mergeCell ref="AE43:AF48"/>
    <mergeCell ref="E45:F46"/>
    <mergeCell ref="G45:G46"/>
    <mergeCell ref="H45:J46"/>
    <mergeCell ref="O45:O46"/>
    <mergeCell ref="P45:R46"/>
    <mergeCell ref="W45:AB46"/>
    <mergeCell ref="E47:F48"/>
    <mergeCell ref="G47:G48"/>
    <mergeCell ref="H47:J48"/>
    <mergeCell ref="O47:T48"/>
    <mergeCell ref="W47:AB48"/>
    <mergeCell ref="A43:A48"/>
    <mergeCell ref="B43:D48"/>
    <mergeCell ref="E43:F44"/>
    <mergeCell ref="G43:G44"/>
    <mergeCell ref="A49:A54"/>
    <mergeCell ref="B49:D54"/>
    <mergeCell ref="E49:F50"/>
    <mergeCell ref="G49:G50"/>
    <mergeCell ref="H49:J50"/>
    <mergeCell ref="M49:N54"/>
    <mergeCell ref="O49:O50"/>
    <mergeCell ref="P49:R50"/>
    <mergeCell ref="U49:V54"/>
    <mergeCell ref="E51:F52"/>
    <mergeCell ref="G51:G52"/>
    <mergeCell ref="H51:J52"/>
    <mergeCell ref="O51:O52"/>
    <mergeCell ref="P51:R52"/>
    <mergeCell ref="E53:F54"/>
    <mergeCell ref="G53:G54"/>
    <mergeCell ref="H53:J54"/>
    <mergeCell ref="O53:T54"/>
    <mergeCell ref="W75:AB76"/>
    <mergeCell ref="E77:F78"/>
    <mergeCell ref="O77:T78"/>
    <mergeCell ref="W77:AB78"/>
    <mergeCell ref="W73:AB74"/>
    <mergeCell ref="AH97:AH102"/>
    <mergeCell ref="AH103:AH108"/>
    <mergeCell ref="AH67:AH78"/>
    <mergeCell ref="AH79:AH96"/>
    <mergeCell ref="E67:F68"/>
    <mergeCell ref="G67:G68"/>
    <mergeCell ref="H67:J68"/>
    <mergeCell ref="M67:N72"/>
    <mergeCell ref="U67:V72"/>
    <mergeCell ref="E73:F74"/>
    <mergeCell ref="M73:N78"/>
    <mergeCell ref="O73:O74"/>
    <mergeCell ref="P73:R74"/>
    <mergeCell ref="U73:V78"/>
    <mergeCell ref="G77:L78"/>
    <mergeCell ref="E69:F70"/>
    <mergeCell ref="G69:G70"/>
    <mergeCell ref="H69:J70"/>
    <mergeCell ref="E71:F72"/>
    <mergeCell ref="AC109:AD114"/>
    <mergeCell ref="AE109:AF114"/>
    <mergeCell ref="AH109:AH114"/>
    <mergeCell ref="E111:F112"/>
    <mergeCell ref="G111:G112"/>
    <mergeCell ref="H111:J112"/>
    <mergeCell ref="O111:O112"/>
    <mergeCell ref="P111:R112"/>
    <mergeCell ref="W111:AB112"/>
    <mergeCell ref="E113:F114"/>
    <mergeCell ref="G113:G114"/>
    <mergeCell ref="H113:J114"/>
    <mergeCell ref="O113:T114"/>
    <mergeCell ref="W113:AB114"/>
    <mergeCell ref="W109:W110"/>
    <mergeCell ref="X109:Z110"/>
    <mergeCell ref="X115:Z116"/>
    <mergeCell ref="A121:A126"/>
    <mergeCell ref="B121:D126"/>
    <mergeCell ref="E121:F122"/>
    <mergeCell ref="G121:G122"/>
    <mergeCell ref="H121:J122"/>
    <mergeCell ref="M121:N126"/>
    <mergeCell ref="O121:O122"/>
    <mergeCell ref="P121:R122"/>
    <mergeCell ref="U121:V126"/>
    <mergeCell ref="A115:A120"/>
    <mergeCell ref="B115:D120"/>
    <mergeCell ref="E115:F116"/>
    <mergeCell ref="G115:G116"/>
    <mergeCell ref="H115:J116"/>
    <mergeCell ref="M115:N120"/>
    <mergeCell ref="O115:O116"/>
    <mergeCell ref="E117:F118"/>
    <mergeCell ref="G117:G118"/>
    <mergeCell ref="H117:J118"/>
    <mergeCell ref="O117:O118"/>
    <mergeCell ref="AC121:AD126"/>
    <mergeCell ref="AE121:AF126"/>
    <mergeCell ref="AH121:AH126"/>
    <mergeCell ref="E123:F124"/>
    <mergeCell ref="G123:G124"/>
    <mergeCell ref="H123:J124"/>
    <mergeCell ref="O123:O124"/>
    <mergeCell ref="P123:R124"/>
    <mergeCell ref="W123:AB124"/>
    <mergeCell ref="E125:F126"/>
    <mergeCell ref="G125:G126"/>
    <mergeCell ref="H125:J126"/>
    <mergeCell ref="O125:T126"/>
    <mergeCell ref="W125:AB126"/>
    <mergeCell ref="W121:W122"/>
    <mergeCell ref="X121:Z122"/>
    <mergeCell ref="S133:S134"/>
    <mergeCell ref="G133:G134"/>
    <mergeCell ref="H133:J134"/>
    <mergeCell ref="O133:O134"/>
    <mergeCell ref="P133:R134"/>
    <mergeCell ref="S131:S132"/>
    <mergeCell ref="K131:K132"/>
    <mergeCell ref="M131:N132"/>
    <mergeCell ref="O131:O132"/>
    <mergeCell ref="P131:R132"/>
    <mergeCell ref="G131:G132"/>
    <mergeCell ref="H131:J132"/>
    <mergeCell ref="G129:G130"/>
    <mergeCell ref="H129:J130"/>
    <mergeCell ref="O129:O130"/>
    <mergeCell ref="P129:R130"/>
    <mergeCell ref="M127:N128"/>
    <mergeCell ref="A61:A66"/>
    <mergeCell ref="B61:D66"/>
    <mergeCell ref="E61:F62"/>
    <mergeCell ref="G61:G62"/>
    <mergeCell ref="H61:J62"/>
    <mergeCell ref="M61:N66"/>
    <mergeCell ref="O75:O76"/>
    <mergeCell ref="P75:R76"/>
    <mergeCell ref="A67:A72"/>
    <mergeCell ref="B67:D78"/>
    <mergeCell ref="A73:A78"/>
    <mergeCell ref="G71:G72"/>
    <mergeCell ref="H71:J72"/>
    <mergeCell ref="O71:T72"/>
    <mergeCell ref="O67:T68"/>
    <mergeCell ref="O69:T70"/>
    <mergeCell ref="E75:F76"/>
    <mergeCell ref="P61:R62"/>
    <mergeCell ref="O61:O62"/>
    <mergeCell ref="E57:F58"/>
    <mergeCell ref="W55:W56"/>
    <mergeCell ref="X55:Z56"/>
    <mergeCell ref="W57:AB58"/>
    <mergeCell ref="W59:AB60"/>
    <mergeCell ref="A55:A60"/>
    <mergeCell ref="B55:D60"/>
    <mergeCell ref="E55:F56"/>
    <mergeCell ref="G55:G56"/>
    <mergeCell ref="H55:J56"/>
    <mergeCell ref="M55:N60"/>
    <mergeCell ref="G57:G58"/>
    <mergeCell ref="H57:J58"/>
    <mergeCell ref="O57:O58"/>
    <mergeCell ref="P57:R58"/>
    <mergeCell ref="E59:F60"/>
    <mergeCell ref="B152:D153"/>
    <mergeCell ref="E152:M153"/>
    <mergeCell ref="U61:V66"/>
    <mergeCell ref="W61:W62"/>
    <mergeCell ref="X61:Z62"/>
    <mergeCell ref="AC61:AD66"/>
    <mergeCell ref="AE61:AF66"/>
    <mergeCell ref="AH61:AH66"/>
    <mergeCell ref="E63:F64"/>
    <mergeCell ref="G63:G64"/>
    <mergeCell ref="H63:J64"/>
    <mergeCell ref="O63:O64"/>
    <mergeCell ref="P63:R64"/>
    <mergeCell ref="W63:AB64"/>
    <mergeCell ref="E65:F66"/>
    <mergeCell ref="G65:G66"/>
    <mergeCell ref="H65:J66"/>
    <mergeCell ref="O65:T66"/>
    <mergeCell ref="W65:AB66"/>
    <mergeCell ref="M129:N130"/>
    <mergeCell ref="M133:N134"/>
    <mergeCell ref="AC115:AD120"/>
    <mergeCell ref="AE115:AF120"/>
    <mergeCell ref="AH115:AH120"/>
  </mergeCells>
  <phoneticPr fontId="1"/>
  <printOptions horizontalCentered="1"/>
  <pageMargins left="0.31496062992125984" right="0.11811023622047245" top="0.55118110236220474" bottom="0.15748031496062992" header="0.31496062992125984" footer="0.31496062992125984"/>
  <pageSetup paperSize="9" scale="46" fitToWidth="3" fitToHeight="2" orientation="portrait" cellComments="asDisplayed" r:id="rId1"/>
  <headerFooter scaleWithDoc="0" alignWithMargins="0"/>
  <rowBreaks count="1" manualBreakCount="1">
    <brk id="78"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６</vt:lpstr>
      <vt:lpstr>７</vt:lpstr>
      <vt:lpstr>８ </vt:lpstr>
      <vt:lpstr>ほ場内容  面積入力シート</vt:lpstr>
      <vt:lpstr>'６'!Print_Area</vt:lpstr>
      <vt:lpstr>'７'!Print_Area</vt:lpstr>
      <vt:lpstr>'８ '!Print_Area</vt:lpstr>
      <vt:lpstr>'ほ場内容  面積入力シート'!Print_Area</vt:lpstr>
      <vt:lpstr>'ほ場内容  面積入力シート'!Print_Titles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山崎 博之</cp:lastModifiedBy>
  <cp:lastPrinted>2019-01-18T09:38:50Z</cp:lastPrinted>
  <dcterms:created xsi:type="dcterms:W3CDTF">2016-01-13T07:34:23Z</dcterms:created>
  <dcterms:modified xsi:type="dcterms:W3CDTF">2019-01-18T09:45:30Z</dcterms:modified>
  <cp:contentStatus/>
</cp:coreProperties>
</file>